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0" windowWidth="15480" windowHeight="4545" firstSheet="12" activeTab="12"/>
  </bookViews>
  <sheets>
    <sheet name="SI_1" sheetId="1" r:id="rId1"/>
    <sheet name="COCOCO" sheetId="2" r:id="rId2"/>
    <sheet name="SI_1A(COMUNI-PROVINCE)" sheetId="3" r:id="rId3"/>
    <sheet name="SI_1A(UNIONE_COMUNI)" sheetId="4" r:id="rId4"/>
    <sheet name="SI_1A(COMUNITA_MONTANE)" sheetId="5" r:id="rId5"/>
    <sheet name="SI_2(1)" sheetId="6" r:id="rId6"/>
    <sheet name="t1" sheetId="7" r:id="rId7"/>
    <sheet name="t2" sheetId="8" r:id="rId8"/>
    <sheet name="t2A" sheetId="9" r:id="rId9"/>
    <sheet name="t3" sheetId="10" r:id="rId10"/>
    <sheet name="t4" sheetId="11" r:id="rId11"/>
    <sheet name="t5" sheetId="12" r:id="rId12"/>
    <sheet name="t15(2)" sheetId="13" r:id="rId13"/>
  </sheets>
  <definedNames>
    <definedName name="CODI_ISTITUZIONE" localSheetId="5">#REF!</definedName>
    <definedName name="CODI_ISTITUZIONE">#REF!</definedName>
    <definedName name="CODI_ISTITUZIONE2">#REF!</definedName>
    <definedName name="DESC_ISTITUZIONE" localSheetId="5">#REF!</definedName>
    <definedName name="DESC_ISTITUZIONE">#REF!</definedName>
    <definedName name="DESC_ISTITUZIONE2">#REF!</definedName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4">'SI_1A(COMUNITA_MONTANE)'!$A$1:$H$64</definedName>
    <definedName name="_xlnm.Print_Area" localSheetId="3">'SI_1A(UNIONE_COMUNI)'!$A$1:$H$64</definedName>
    <definedName name="_xlnm.Print_Area" localSheetId="5">'SI_2(1)'!$A$1:$G$211</definedName>
    <definedName name="_xlnm.Print_Area" localSheetId="6">'t1'!$A$1:$M$53</definedName>
    <definedName name="_xlnm.Print_Area" localSheetId="12">'t15(2)'!$A$1:$G$30</definedName>
    <definedName name="_xlnm.Print_Area" localSheetId="8">'t2A'!$A$1:$S$18</definedName>
    <definedName name="_xlnm.Print_Area" localSheetId="9">'t3'!$A$1:$N$54</definedName>
    <definedName name="_xlnm.Print_Area" localSheetId="10">'t4'!$A$1:$AT$51</definedName>
    <definedName name="_xlnm.Print_Area" localSheetId="11">'t5'!$A$1:$P$52</definedName>
    <definedName name="_xlnm.Print_Titles" localSheetId="6">'t1'!$1:$5</definedName>
    <definedName name="_xlnm.Print_Titles" localSheetId="7">'t2'!$1:$5</definedName>
    <definedName name="_xlnm.Print_Titles" localSheetId="10">'t4'!$A:$B,'t4'!$1:$5</definedName>
  </definedNames>
  <calcPr fullCalcOnLoad="1"/>
</workbook>
</file>

<file path=xl/sharedStrings.xml><?xml version="1.0" encoding="utf-8"?>
<sst xmlns="http://schemas.openxmlformats.org/spreadsheetml/2006/main" count="794" uniqueCount="484">
  <si>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</si>
  <si>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</si>
  <si>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</si>
  <si>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</si>
  <si>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</si>
  <si>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</si>
  <si>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</si>
  <si>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</si>
  <si>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</si>
  <si>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</si>
  <si>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</si>
  <si>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</si>
  <si>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</si>
  <si>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</si>
  <si>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</si>
  <si>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</si>
  <si>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</si>
  <si>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</si>
  <si>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</si>
  <si>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</si>
  <si>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</si>
  <si>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</si>
  <si>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</si>
  <si>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</si>
  <si>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</si>
  <si>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</si>
  <si>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</si>
  <si>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</si>
  <si>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</si>
  <si>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</si>
  <si>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</si>
  <si>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</si>
  <si>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Passaggi per esternalizzazioni</t>
  </si>
  <si>
    <t>Contratti di somministrazione
(ex Interinale) (*)</t>
  </si>
  <si>
    <t>INDIRIZZO PAGINA WEB DELL'ENTE</t>
  </si>
  <si>
    <t>*18</t>
  </si>
  <si>
    <t>Sono stati costituiti i nuclei di valutazione per il personale dirigente?</t>
  </si>
  <si>
    <t>CONVENZIONI</t>
  </si>
  <si>
    <t>Passaggi ad altra Amministrazione dello stesso comparto (*)</t>
  </si>
  <si>
    <t>Passaggi ad altra Amministrazione di altro comparto (*)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</si>
  <si>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</si>
  <si>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</si>
  <si>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</si>
  <si>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</si>
  <si>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</si>
  <si>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</si>
  <si>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</si>
  <si>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</si>
  <si>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</si>
  <si>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</si>
  <si>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</si>
  <si>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</si>
  <si>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</si>
  <si>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</si>
  <si>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</si>
  <si>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</si>
  <si>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</si>
  <si>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</si>
  <si>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</si>
  <si>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</si>
  <si>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</si>
  <si>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</si>
  <si>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</si>
  <si>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</si>
  <si>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</si>
  <si>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</si>
  <si>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</si>
  <si>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</si>
  <si>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</si>
  <si>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</si>
  <si>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</si>
  <si>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U</t>
  </si>
  <si>
    <t>D</t>
  </si>
  <si>
    <t>Altre cause</t>
  </si>
  <si>
    <t>FUORI RUOLO</t>
  </si>
  <si>
    <t>(*) Escluso il personale comandato e quello fuori ruolo</t>
  </si>
  <si>
    <t>Per limiti di età</t>
  </si>
  <si>
    <t>Dimissioni</t>
  </si>
  <si>
    <t>CATEGORIA</t>
  </si>
  <si>
    <t xml:space="preserve"> </t>
  </si>
  <si>
    <t>DESCRIZIONE</t>
  </si>
  <si>
    <t>CODICE</t>
  </si>
  <si>
    <t>In part-time
fino al 50%</t>
  </si>
  <si>
    <t>In part-time
oltre il 50%</t>
  </si>
  <si>
    <t>A tempo determinato (*)</t>
  </si>
  <si>
    <t>Formazione lavoro (*)</t>
  </si>
  <si>
    <t>L.S.U.(*)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</si>
  <si>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</si>
  <si>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</si>
  <si>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</si>
  <si>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</si>
  <si>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</si>
  <si>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</si>
  <si>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</si>
  <si>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</si>
  <si>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Risorse per il finanziamento del fondo
 (voci di entrata)(*)</t>
  </si>
  <si>
    <t xml:space="preserve">(**) dato pari alla somma del personale a tempo pieno + in part-time fino al 50% + in part-time oltre il 50% </t>
  </si>
  <si>
    <t>TOTALE ENTRATI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</si>
  <si>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</si>
  <si>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</si>
  <si>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(*) tutti gli importi vanno indicati in euro e al netto degli oneri sociali (contributi ed IRAP) a carico del datore di lavoro</t>
  </si>
  <si>
    <t xml:space="preserve">COMANDATI / DISTACCATI </t>
  </si>
  <si>
    <t>(*) Personale comandato e fuori ruolo verso altre Amministrazioni</t>
  </si>
  <si>
    <t>SQUADRATURA 5</t>
  </si>
  <si>
    <t>IMPORTI</t>
  </si>
  <si>
    <t>N U M E R O   D I   D I P E N D E N T I</t>
  </si>
  <si>
    <t>Utilizzo del Fondo
(voci di uscita) (*)</t>
  </si>
  <si>
    <t xml:space="preserve">USCITI da: 
qualifica/posizione economica/profilo
</t>
  </si>
  <si>
    <t xml:space="preserve">Codice
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</si>
  <si>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</si>
  <si>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</si>
  <si>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</si>
  <si>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</si>
  <si>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</si>
  <si>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</si>
  <si>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</si>
  <si>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</si>
  <si>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</si>
  <si>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</si>
  <si>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</si>
  <si>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</si>
  <si>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</si>
  <si>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</si>
  <si>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</si>
  <si>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</si>
  <si>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</si>
  <si>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</si>
  <si>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</si>
  <si>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</si>
  <si>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</si>
  <si>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</si>
  <si>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</si>
  <si>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</si>
  <si>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</si>
  <si>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</si>
  <si>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</si>
  <si>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</si>
  <si>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</si>
  <si>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</si>
  <si>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</si>
  <si>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</si>
  <si>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</si>
  <si>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Categoria D</t>
  </si>
  <si>
    <t>CD</t>
  </si>
  <si>
    <t>Categoria C</t>
  </si>
  <si>
    <t>CC</t>
  </si>
  <si>
    <t>Categoria B</t>
  </si>
  <si>
    <t>CB</t>
  </si>
  <si>
    <t>Personale contrattista</t>
  </si>
  <si>
    <t>PC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</si>
  <si>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</si>
  <si>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</si>
  <si>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</si>
  <si>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</si>
  <si>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</si>
  <si>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</si>
  <si>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</si>
  <si>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Riduzioni del fondo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</si>
  <si>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</si>
  <si>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</si>
  <si>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</si>
  <si>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</si>
  <si>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</si>
  <si>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</si>
  <si>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</si>
  <si>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</si>
  <si>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</si>
  <si>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</si>
  <si>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</si>
  <si>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</si>
  <si>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</si>
  <si>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N° Civico</t>
  </si>
  <si>
    <t>ANNO</t>
  </si>
  <si>
    <t>1.0</t>
  </si>
  <si>
    <t>indicare il numero degli incarichi di studio/ricerca e di consulenza</t>
  </si>
  <si>
    <t>COMPARTO REGIONI ED AUTONOMIE LOCALI</t>
  </si>
  <si>
    <t>L'Ente fa parte di una "Unione dei Comuni", ai sensi dell'art. 32 del d.lgs 267/2000?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</si>
  <si>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</si>
  <si>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</si>
  <si>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</si>
  <si>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</si>
  <si>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</si>
  <si>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</si>
  <si>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</si>
  <si>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</si>
  <si>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</si>
  <si>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</si>
  <si>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</si>
  <si>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</si>
  <si>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</si>
  <si>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</si>
  <si>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</si>
  <si>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</si>
  <si>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</si>
  <si>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</si>
  <si>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</si>
  <si>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</si>
  <si>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</si>
  <si>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</si>
  <si>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</si>
  <si>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</si>
  <si>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</si>
  <si>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</si>
  <si>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</si>
  <si>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0D0100</t>
  </si>
  <si>
    <t>0D0099</t>
  </si>
  <si>
    <t>0D6A00</t>
  </si>
  <si>
    <t>052486</t>
  </si>
  <si>
    <t>052487</t>
  </si>
  <si>
    <t>051488</t>
  </si>
  <si>
    <t>Categoria A</t>
  </si>
  <si>
    <t>CA</t>
  </si>
  <si>
    <t>F556</t>
  </si>
  <si>
    <t>F557</t>
  </si>
  <si>
    <t>F558</t>
  </si>
  <si>
    <t>F559</t>
  </si>
  <si>
    <t>F560</t>
  </si>
  <si>
    <t>F561</t>
  </si>
  <si>
    <t>F428</t>
  </si>
  <si>
    <t>F554</t>
  </si>
  <si>
    <t>F041</t>
  </si>
  <si>
    <t>U510</t>
  </si>
  <si>
    <t>U515</t>
  </si>
  <si>
    <t>U520</t>
  </si>
  <si>
    <t>U525</t>
  </si>
  <si>
    <t>U530</t>
  </si>
  <si>
    <t>U535</t>
  </si>
  <si>
    <t>U540</t>
  </si>
  <si>
    <t>U545</t>
  </si>
  <si>
    <t>U122</t>
  </si>
  <si>
    <t>U550</t>
  </si>
  <si>
    <t>U555</t>
  </si>
  <si>
    <t>U560</t>
  </si>
  <si>
    <t>U123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</si>
  <si>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</si>
  <si>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</si>
  <si>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</si>
  <si>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</si>
  <si>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</si>
  <si>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</si>
  <si>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F470</t>
  </si>
  <si>
    <t>F471</t>
  </si>
  <si>
    <t>F472</t>
  </si>
  <si>
    <t>F473</t>
  </si>
  <si>
    <t>(b) personale assunto in base all'art. 90 del d.lgs. 267/2000 (cfr." istruzioni generali e specifiche di comparto" e "glossario")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</si>
  <si>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</si>
  <si>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</si>
  <si>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</si>
  <si>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</si>
  <si>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</si>
  <si>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</si>
  <si>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</si>
  <si>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</si>
  <si>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</si>
  <si>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</si>
  <si>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</si>
  <si>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</si>
  <si>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</si>
  <si>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Modalità di assunzione</t>
  </si>
  <si>
    <t>con prova selettiva
(di natura concorsuale o previste da norme di legge)</t>
  </si>
  <si>
    <t>senza prova selettiva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</si>
  <si>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</si>
  <si>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</si>
  <si>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</si>
  <si>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</si>
  <si>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</si>
  <si>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</si>
  <si>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</si>
  <si>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</si>
  <si>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</si>
  <si>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</si>
  <si>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</si>
  <si>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</si>
  <si>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</si>
  <si>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</si>
  <si>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</si>
  <si>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</si>
  <si>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</si>
  <si>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</si>
  <si>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</si>
  <si>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</si>
  <si>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</si>
  <si>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</si>
  <si>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</si>
  <si>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</si>
  <si>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</si>
  <si>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</si>
  <si>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</si>
  <si>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</si>
  <si>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</si>
  <si>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</si>
  <si>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</si>
  <si>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</si>
  <si>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</si>
  <si>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</si>
  <si>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</si>
  <si>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</si>
  <si>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</si>
  <si>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Numero dei dirigenti beneficiari del valore massimo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</si>
  <si>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</si>
  <si>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</si>
  <si>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</si>
  <si>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</si>
  <si>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</si>
  <si>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</si>
  <si>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</si>
  <si>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</si>
  <si>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</si>
  <si>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</si>
  <si>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</si>
  <si>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</si>
  <si>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</si>
  <si>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</si>
  <si>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</si>
  <si>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</si>
  <si>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</si>
  <si>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</si>
  <si>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</si>
  <si>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</si>
  <si>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</si>
  <si>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</si>
  <si>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</si>
  <si>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</si>
  <si>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</si>
  <si>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</si>
  <si>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</si>
  <si>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</si>
  <si>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</si>
  <si>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</si>
  <si>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</si>
  <si>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</si>
  <si>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</si>
  <si>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</si>
  <si>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</si>
  <si>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</si>
  <si>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</si>
  <si>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</si>
  <si>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</si>
  <si>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</si>
  <si>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</si>
  <si>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</si>
  <si>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</si>
  <si>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</si>
  <si>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</si>
  <si>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</si>
  <si>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</si>
  <si>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</si>
  <si>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</si>
  <si>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</si>
  <si>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 xml:space="preserve">Indicare il numero di posizioni coperte al 31.12 per ciascuna fascia ed il corrispondente valore unitario </t>
  </si>
  <si>
    <t>Personale soggetto a turnazione (*) Personale indicato in T1</t>
  </si>
  <si>
    <t>Telelavoro (**) Personale indicato in T1</t>
  </si>
  <si>
    <t>Personale soggetto a reperibilità (*) Personale indicato in T1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</si>
  <si>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</si>
  <si>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</si>
  <si>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</si>
  <si>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</si>
  <si>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</si>
  <si>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</si>
  <si>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</si>
  <si>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Anzianità di servizio maturata al 31/12, anche in modo non continuativo, nell'attuale o in altre amministrazioni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</si>
  <si>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</si>
  <si>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</si>
  <si>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</si>
  <si>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>SEGRETARIO A</t>
  </si>
  <si>
    <t>SEGRETARIO B</t>
  </si>
  <si>
    <t>SEGRETARIO C</t>
  </si>
  <si>
    <t>SEGRETARIO GENERALE CCIA</t>
  </si>
  <si>
    <t>DIRETTORE  GENERALE</t>
  </si>
  <si>
    <t>DIRIGENTE FUORI D.O.</t>
  </si>
  <si>
    <t>ALTE SPECIALIZZ. FUORI D.O.</t>
  </si>
  <si>
    <t>QUALIFICA DIRIGENZIALE TEMPO INDET.</t>
  </si>
  <si>
    <t>QUALIFICA DIRIGENZIALE TEMPO DETER.</t>
  </si>
  <si>
    <t>POSIZ. ECON. D6 - PROFILI ACCESSO D3</t>
  </si>
  <si>
    <t>POSIZ. ECON. D6 - PROFILO ACCESSO D1</t>
  </si>
  <si>
    <t>POSIZ.ECON. D5 PROFILI ACCESSO D3</t>
  </si>
  <si>
    <t>POSIZ.ECON. D5 PROFILI ACCESSO D1</t>
  </si>
  <si>
    <t>POSIZ.ECON. D4 PROFILI ACCESSO D3</t>
  </si>
  <si>
    <t>POSIZ.ECON. D4 PROFILI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</si>
  <si>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</si>
  <si>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</si>
  <si>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</si>
  <si>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</si>
  <si>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</si>
  <si>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</si>
  <si>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</si>
  <si>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</si>
  <si>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</si>
  <si>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</si>
  <si>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</si>
  <si>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POSIZ.ECON. B6 PROFILI ACCESSO B3</t>
  </si>
  <si>
    <t>POSIZ.ECON. B6 PROFILI ACCESSO B1</t>
  </si>
  <si>
    <t>POSIZ.ECON. B5 PROFILI ACCESSO B3</t>
  </si>
  <si>
    <t>POSIZ.ECON. B5 PROFILI ACCESSO B1</t>
  </si>
  <si>
    <t>POSIZ.ECON. B4 PROFILI ACCESSO B3</t>
  </si>
  <si>
    <t>POSIZ.ECON. B4 PROFILI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</si>
  <si>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</si>
  <si>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</si>
  <si>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</si>
  <si>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</si>
  <si>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</si>
  <si>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</si>
  <si>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</si>
  <si>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</si>
  <si>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</si>
  <si>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</si>
  <si>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COLLABORATORE A TEMPO DETERMIN. (b)</t>
  </si>
  <si>
    <t>CCNL 22/1/04 ART. 31, C.2 (ESCLUSO ART. 32, C. 1 E 2)</t>
  </si>
  <si>
    <t>CCNL 22/1/04 ART. 32, C.1 (0,62%)</t>
  </si>
  <si>
    <t xml:space="preserve">CCNL 22/1/04 ART. 32, C.2 (0,50%) </t>
  </si>
  <si>
    <t>CCNL22/1/04 ART.32, C.7(0,20%)</t>
  </si>
  <si>
    <t xml:space="preserve">CCNL 22/1/04 ART. 31, C.3 (ESCLUSO ART.32, C.6) </t>
  </si>
  <si>
    <t xml:space="preserve">CCNL 22/1/04 ART. 32, C.6 </t>
  </si>
  <si>
    <t>CCNL 14/9/00 ART.30, COMMA 4</t>
  </si>
  <si>
    <t>CCNL 9/5/06 ART.4, C. 1  (INCR. RISORSE COD. F556)</t>
  </si>
  <si>
    <t>CCNL 9/5/06 ART.4, C. 2,3,6  (INCR. RISORSE COD. F560)</t>
  </si>
  <si>
    <t>CCNL 9/5/06 ART.4,C.4,5 (INCR.RIS.CC.II.A-REGIONI COD. F560)</t>
  </si>
  <si>
    <t>CCNL 11/04/2008 a.8 c.2(incr.ris. art.31,c.2- 2004 EE.LL.)</t>
  </si>
  <si>
    <t>F476</t>
  </si>
  <si>
    <t>CCNL11/04/2008 a.8 c.3(incr.ris. a.31 c.3-2004-EE.LL no c.4)</t>
  </si>
  <si>
    <t>F477</t>
  </si>
  <si>
    <t>CCNL 11/04/2008 art.8 c. 4 (incr. Comuni. Cap. aree metrop.)</t>
  </si>
  <si>
    <t>F478</t>
  </si>
  <si>
    <t>CCNL 11/04/2008 a.8 c.5(incr.a.31,c.2 CC.II.0,6% m.s. 2005)</t>
  </si>
  <si>
    <t>F479</t>
  </si>
  <si>
    <t>CCNL11/04/2008 a.8 c.6(in.r.Reg.a.31c.2-0,6%m.s.2005max0,9%)</t>
  </si>
  <si>
    <t>F480</t>
  </si>
  <si>
    <t>CCNL11/04/2008 a.8 c. 7(in.ris.art.31,c.2 -2004 no da c.1a6)</t>
  </si>
  <si>
    <t>F481</t>
  </si>
  <si>
    <t>CCNL 9/5/06 ART.4,C.4,5 (INCR.RIS.CC.II.A-REGIONI COD. F556)</t>
  </si>
  <si>
    <t>IND. DI COMPARTO QUOTA ART.33, C.4, LETT. A</t>
  </si>
  <si>
    <t>RIDETERMINAZIONE FONDO PROGRESSIONE ECONOMICA</t>
  </si>
  <si>
    <t>CCNL 1/4/99 ART.17, C.2 LETT.A  (COMP.DI PRODUTTIVITÀ)</t>
  </si>
  <si>
    <t>CCNL 1/4/99 ART.17, C.2 LETT.B (PROGR.ORIZZONTALE)</t>
  </si>
  <si>
    <t>CCNL 1/4/99 ART.17, C.2 LETT.C (RETRIB. DI POS. E RISULT.)</t>
  </si>
  <si>
    <t>CCNL 1/4/99 ART.17, C.2 LETT.D (IND. TURNO, RISCHIO ECC.)</t>
  </si>
  <si>
    <t>CCNL 1/4/99 ART.17,C.2 LETT.E (IND. ATTIV. DISAG CAT. A,B,C)</t>
  </si>
  <si>
    <t xml:space="preserve">CCNL 1/4/99 ART.17,C.2 LETT.F (SOST. CCNL 9/5/06 ART.7,C.2) </t>
  </si>
  <si>
    <t>CCNL 1/4/99 ART.17, C.2 LETT.G (INCENT. SPECIF. ATTIVITÀ)</t>
  </si>
  <si>
    <t>CCNL 1/4/99 ART.17,C.2 LETT.H (INCENT. SPEC. ATTIV. CC.II.A)</t>
  </si>
  <si>
    <t>CCNL 1/4/99 ART. 17, C.2 LETT.I (SPEC. RESP.CATEG. B,C,D)</t>
  </si>
  <si>
    <t>CCNL 14/9/00ART. 29, C.8 (VIGILI)</t>
  </si>
  <si>
    <t>CCNL 14/9/00 ART.31,C. 7 (PERS. EDUC. ASILI NIDO)</t>
  </si>
  <si>
    <t>CCNL 5/10/01 ART. 6 (PERS. EDUC.- DOC. SCOL.)</t>
  </si>
  <si>
    <t>CCNL 22/1/04 ART. 33 (INDENNITÀ DI COMPARTO)</t>
  </si>
  <si>
    <t>*24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</si>
  <si>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</si>
  <si>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</si>
  <si>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</si>
  <si>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</si>
  <si>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</si>
  <si>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</si>
  <si>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</si>
  <si>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</si>
  <si>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</si>
  <si>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</si>
  <si>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</si>
  <si>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</si>
  <si>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</si>
  <si>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con le performance di altri enti ("benchmarking")?</t>
  </si>
  <si>
    <t>U994</t>
  </si>
  <si>
    <t>IMPORTI ANCORA DA CONTRATTARE</t>
  </si>
  <si>
    <t>00146380878</t>
  </si>
  <si>
    <t>095   7684111</t>
  </si>
  <si>
    <t>095   7644660</t>
  </si>
  <si>
    <t>rag@comune.acicatena.com</t>
  </si>
  <si>
    <t>VIA VITTORIO EMANUELE</t>
  </si>
  <si>
    <t>4</t>
  </si>
  <si>
    <t>95022</t>
  </si>
  <si>
    <t>ACI CATENA</t>
  </si>
  <si>
    <t>CT</t>
  </si>
  <si>
    <t>WWW.COMUNE.ACICATENA.CT.IT</t>
  </si>
  <si>
    <t>FINOCCHIARO</t>
  </si>
  <si>
    <t>FILIPPO</t>
  </si>
  <si>
    <t>COMUNE DI ACICATENA</t>
  </si>
  <si>
    <t>LI PIRA</t>
  </si>
  <si>
    <t>VINCENZO</t>
  </si>
  <si>
    <t>TROVATO</t>
  </si>
  <si>
    <t>GIUSEPPE</t>
  </si>
  <si>
    <t>SPARTA'</t>
  </si>
  <si>
    <t>SALVATORE</t>
  </si>
  <si>
    <t>SALVOSPARTA@SIMAIL.IT</t>
  </si>
  <si>
    <t>0957684242</t>
  </si>
  <si>
    <t>095804213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</si>
</sst>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10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sz val="12"/>
      <name val="Helv"/>
      <family val="0"/>
    </font>
    <font>
      <sz val="6"/>
      <name val="Arial"/>
      <family val="2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4" fillId="3" borderId="0" applyNumberFormat="0" applyBorder="0" applyAlignment="0" applyProtection="0"/>
    <xf numFmtId="0" fontId="71" fillId="20" borderId="1" applyNumberFormat="0" applyAlignment="0" applyProtection="0"/>
    <xf numFmtId="0" fontId="73" fillId="21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4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7" borderId="1" applyNumberFormat="0" applyAlignment="0" applyProtection="0"/>
    <xf numFmtId="0" fontId="72" fillId="0" borderId="6" applyNumberFormat="0" applyFill="0" applyAlignment="0" applyProtection="0"/>
    <xf numFmtId="41" fontId="47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173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23" borderId="7" applyNumberFormat="0" applyFont="0" applyAlignment="0" applyProtection="0"/>
    <xf numFmtId="0" fontId="76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3" fillId="0" borderId="9" applyNumberFormat="0" applyFill="0" applyAlignment="0" applyProtection="0"/>
    <xf numFmtId="194" fontId="47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88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15" fillId="0" borderId="16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Continuous" vertical="center" wrapText="1"/>
      <protection/>
    </xf>
    <xf numFmtId="0" fontId="9" fillId="0" borderId="18" xfId="0" applyFont="1" applyFill="1" applyBorder="1" applyAlignment="1" applyProtection="1">
      <alignment horizontal="centerContinuous" vertical="center"/>
      <protection/>
    </xf>
    <xf numFmtId="0" fontId="9" fillId="0" borderId="19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70" applyFont="1">
      <alignment/>
      <protection/>
    </xf>
    <xf numFmtId="0" fontId="6" fillId="0" borderId="0" xfId="69" applyFont="1">
      <alignment/>
      <protection/>
    </xf>
    <xf numFmtId="0" fontId="6" fillId="0" borderId="10" xfId="69" applyFont="1" applyFill="1" applyBorder="1" applyAlignment="1">
      <alignment horizontal="centerContinuous"/>
      <protection/>
    </xf>
    <xf numFmtId="0" fontId="6" fillId="0" borderId="11" xfId="69" applyFont="1" applyFill="1" applyBorder="1" applyAlignment="1">
      <alignment horizontal="center"/>
      <protection/>
    </xf>
    <xf numFmtId="0" fontId="6" fillId="0" borderId="12" xfId="69" applyFont="1" applyFill="1" applyBorder="1" applyAlignment="1">
      <alignment horizontal="centerContinuous" vertical="center"/>
      <protection/>
    </xf>
    <xf numFmtId="0" fontId="6" fillId="0" borderId="22" xfId="69" applyFont="1" applyFill="1" applyBorder="1" applyAlignment="1">
      <alignment horizontal="centerContinuous" vertical="center"/>
      <protection/>
    </xf>
    <xf numFmtId="0" fontId="9" fillId="0" borderId="23" xfId="69" applyFont="1" applyFill="1" applyBorder="1" applyAlignment="1" applyProtection="1">
      <alignment horizontal="center" vertical="center"/>
      <protection/>
    </xf>
    <xf numFmtId="0" fontId="20" fillId="0" borderId="17" xfId="69" applyFont="1" applyFill="1" applyBorder="1" applyAlignment="1" applyProtection="1">
      <alignment horizontal="centerContinuous" vertical="center"/>
      <protection/>
    </xf>
    <xf numFmtId="0" fontId="20" fillId="0" borderId="24" xfId="69" applyFont="1" applyFill="1" applyBorder="1" applyAlignment="1">
      <alignment horizontal="centerContinuous" vertical="center"/>
      <protection/>
    </xf>
    <xf numFmtId="0" fontId="20" fillId="0" borderId="17" xfId="69" applyFont="1" applyFill="1" applyBorder="1" applyAlignment="1" applyProtection="1">
      <alignment horizontal="centerContinuous" vertical="center" wrapText="1"/>
      <protection/>
    </xf>
    <xf numFmtId="0" fontId="20" fillId="0" borderId="24" xfId="69" applyFont="1" applyFill="1" applyBorder="1" applyAlignment="1">
      <alignment horizontal="centerContinuous" vertical="center" wrapText="1"/>
      <protection/>
    </xf>
    <xf numFmtId="0" fontId="20" fillId="0" borderId="25" xfId="69" applyFont="1" applyFill="1" applyBorder="1" applyAlignment="1">
      <alignment horizontal="centerContinuous" vertical="center" wrapText="1"/>
      <protection/>
    </xf>
    <xf numFmtId="0" fontId="20" fillId="0" borderId="26" xfId="69" applyFont="1" applyFill="1" applyBorder="1" applyAlignment="1">
      <alignment horizontal="centerContinuous" vertical="center"/>
      <protection/>
    </xf>
    <xf numFmtId="0" fontId="6" fillId="0" borderId="27" xfId="69" applyFont="1" applyFill="1" applyBorder="1" applyAlignment="1">
      <alignment horizontal="centerContinuous"/>
      <protection/>
    </xf>
    <xf numFmtId="0" fontId="6" fillId="0" borderId="16" xfId="69" applyFont="1" applyFill="1" applyBorder="1" applyAlignment="1">
      <alignment horizontal="center"/>
      <protection/>
    </xf>
    <xf numFmtId="0" fontId="19" fillId="0" borderId="28" xfId="69" applyFont="1" applyFill="1" applyBorder="1" applyAlignment="1" applyProtection="1">
      <alignment horizontal="center"/>
      <protection/>
    </xf>
    <xf numFmtId="0" fontId="19" fillId="0" borderId="29" xfId="69" applyFont="1" applyFill="1" applyBorder="1" applyAlignment="1" applyProtection="1">
      <alignment horizontal="center"/>
      <protection/>
    </xf>
    <xf numFmtId="0" fontId="19" fillId="0" borderId="30" xfId="69" applyFont="1" applyFill="1" applyBorder="1" applyAlignment="1" applyProtection="1">
      <alignment horizontal="center"/>
      <protection/>
    </xf>
    <xf numFmtId="0" fontId="9" fillId="0" borderId="31" xfId="69" applyFont="1" applyFill="1" applyBorder="1" applyAlignment="1" applyProtection="1">
      <alignment horizontal="right" vertical="center"/>
      <protection/>
    </xf>
    <xf numFmtId="0" fontId="6" fillId="0" borderId="32" xfId="69" applyFont="1" applyFill="1" applyBorder="1" applyAlignment="1" applyProtection="1">
      <alignment horizontal="center"/>
      <protection/>
    </xf>
    <xf numFmtId="0" fontId="6" fillId="0" borderId="0" xfId="69" applyFont="1" applyAlignment="1">
      <alignment horizontal="center"/>
      <protection/>
    </xf>
    <xf numFmtId="0" fontId="6" fillId="0" borderId="33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24" fillId="0" borderId="34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>
      <alignment horizontal="centerContinuous" vertical="center"/>
    </xf>
    <xf numFmtId="0" fontId="15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right" vertical="center"/>
      <protection/>
    </xf>
    <xf numFmtId="0" fontId="18" fillId="24" borderId="38" xfId="0" applyFont="1" applyFill="1" applyBorder="1" applyAlignment="1" applyProtection="1">
      <alignment horizontal="center" vertical="center" wrapText="1"/>
      <protection/>
    </xf>
    <xf numFmtId="0" fontId="9" fillId="25" borderId="39" xfId="69" applyFont="1" applyFill="1" applyBorder="1" applyAlignment="1">
      <alignment horizontal="centerContinuous" vertical="center"/>
      <protection/>
    </xf>
    <xf numFmtId="0" fontId="6" fillId="25" borderId="12" xfId="69" applyFont="1" applyFill="1" applyBorder="1" applyAlignment="1">
      <alignment horizontal="centerContinuous" vertical="center"/>
      <protection/>
    </xf>
    <xf numFmtId="0" fontId="6" fillId="25" borderId="22" xfId="69" applyFont="1" applyFill="1" applyBorder="1" applyAlignment="1">
      <alignment horizontal="centerContinuous" vertical="center"/>
      <protection/>
    </xf>
    <xf numFmtId="0" fontId="20" fillId="25" borderId="40" xfId="69" applyFont="1" applyFill="1" applyBorder="1" applyAlignment="1" applyProtection="1">
      <alignment horizontal="centerContinuous" vertical="center" wrapText="1"/>
      <protection/>
    </xf>
    <xf numFmtId="0" fontId="20" fillId="25" borderId="26" xfId="69" applyFont="1" applyFill="1" applyBorder="1" applyAlignment="1">
      <alignment horizontal="centerContinuous" vertical="center"/>
      <protection/>
    </xf>
    <xf numFmtId="0" fontId="20" fillId="25" borderId="26" xfId="70" applyFont="1" applyFill="1" applyBorder="1" applyAlignment="1">
      <alignment horizontal="centerContinuous" vertical="center"/>
      <protection/>
    </xf>
    <xf numFmtId="0" fontId="20" fillId="25" borderId="17" xfId="70" applyFont="1" applyFill="1" applyBorder="1" applyAlignment="1" applyProtection="1">
      <alignment horizontal="centerContinuous" vertical="center"/>
      <protection/>
    </xf>
    <xf numFmtId="0" fontId="19" fillId="25" borderId="27" xfId="69" applyFont="1" applyFill="1" applyBorder="1" applyAlignment="1" applyProtection="1">
      <alignment horizontal="center"/>
      <protection/>
    </xf>
    <xf numFmtId="0" fontId="19" fillId="25" borderId="30" xfId="69" applyFont="1" applyFill="1" applyBorder="1" applyAlignment="1" applyProtection="1">
      <alignment horizontal="center"/>
      <protection/>
    </xf>
    <xf numFmtId="0" fontId="19" fillId="25" borderId="28" xfId="69" applyFont="1" applyFill="1" applyBorder="1" applyAlignment="1" applyProtection="1">
      <alignment horizontal="center"/>
      <protection/>
    </xf>
    <xf numFmtId="0" fontId="19" fillId="25" borderId="27" xfId="70" applyFont="1" applyFill="1" applyBorder="1" applyAlignment="1" applyProtection="1">
      <alignment horizontal="center"/>
      <protection/>
    </xf>
    <xf numFmtId="0" fontId="19" fillId="25" borderId="30" xfId="70" applyFont="1" applyFill="1" applyBorder="1" applyAlignment="1" applyProtection="1">
      <alignment horizontal="center"/>
      <protection/>
    </xf>
    <xf numFmtId="0" fontId="19" fillId="25" borderId="28" xfId="7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textRotation="255"/>
    </xf>
    <xf numFmtId="0" fontId="9" fillId="24" borderId="43" xfId="0" applyFont="1" applyFill="1" applyBorder="1" applyAlignment="1" applyProtection="1">
      <alignment horizontal="right" vertical="center"/>
      <protection/>
    </xf>
    <xf numFmtId="0" fontId="27" fillId="0" borderId="32" xfId="69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69" applyFont="1" applyAlignment="1">
      <alignment horizontal="center"/>
      <protection/>
    </xf>
    <xf numFmtId="0" fontId="28" fillId="0" borderId="0" xfId="0" applyFont="1" applyAlignment="1">
      <alignment/>
    </xf>
    <xf numFmtId="0" fontId="15" fillId="0" borderId="23" xfId="0" applyFont="1" applyFill="1" applyBorder="1" applyAlignment="1" applyProtection="1">
      <alignment horizontal="center"/>
      <protection/>
    </xf>
    <xf numFmtId="0" fontId="15" fillId="0" borderId="44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9" fillId="0" borderId="45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/>
      <protection/>
    </xf>
    <xf numFmtId="3" fontId="6" fillId="0" borderId="20" xfId="69" applyNumberFormat="1" applyFont="1" applyFill="1" applyBorder="1" applyProtection="1">
      <alignment/>
      <protection locked="0"/>
    </xf>
    <xf numFmtId="3" fontId="6" fillId="0" borderId="48" xfId="69" applyNumberFormat="1" applyFont="1" applyFill="1" applyBorder="1" applyProtection="1">
      <alignment/>
      <protection locked="0"/>
    </xf>
    <xf numFmtId="3" fontId="6" fillId="0" borderId="49" xfId="69" applyNumberFormat="1" applyFont="1" applyFill="1" applyBorder="1" applyProtection="1">
      <alignment/>
      <protection locked="0"/>
    </xf>
    <xf numFmtId="3" fontId="6" fillId="0" borderId="20" xfId="70" applyNumberFormat="1" applyFont="1" applyFill="1" applyBorder="1" applyProtection="1">
      <alignment/>
      <protection locked="0"/>
    </xf>
    <xf numFmtId="3" fontId="6" fillId="0" borderId="48" xfId="70" applyNumberFormat="1" applyFont="1" applyFill="1" applyBorder="1" applyProtection="1">
      <alignment/>
      <protection locked="0"/>
    </xf>
    <xf numFmtId="3" fontId="6" fillId="0" borderId="49" xfId="70" applyNumberFormat="1" applyFont="1" applyFill="1" applyBorder="1" applyProtection="1">
      <alignment/>
      <protection locked="0"/>
    </xf>
    <xf numFmtId="0" fontId="6" fillId="0" borderId="50" xfId="0" applyFont="1" applyFill="1" applyBorder="1" applyAlignment="1" applyProtection="1">
      <alignment horizontal="center"/>
      <protection/>
    </xf>
    <xf numFmtId="3" fontId="6" fillId="0" borderId="41" xfId="69" applyNumberFormat="1" applyFont="1" applyFill="1" applyBorder="1" applyProtection="1">
      <alignment/>
      <protection locked="0"/>
    </xf>
    <xf numFmtId="3" fontId="6" fillId="0" borderId="51" xfId="69" applyNumberFormat="1" applyFont="1" applyFill="1" applyBorder="1" applyProtection="1">
      <alignment/>
      <protection locked="0"/>
    </xf>
    <xf numFmtId="3" fontId="6" fillId="0" borderId="52" xfId="69" applyNumberFormat="1" applyFont="1" applyFill="1" applyBorder="1" applyProtection="1">
      <alignment/>
      <protection locked="0"/>
    </xf>
    <xf numFmtId="3" fontId="6" fillId="0" borderId="53" xfId="69" applyNumberFormat="1" applyFont="1" applyFill="1" applyBorder="1" applyProtection="1">
      <alignment/>
      <protection locked="0"/>
    </xf>
    <xf numFmtId="0" fontId="19" fillId="0" borderId="28" xfId="0" applyFont="1" applyFill="1" applyBorder="1" applyAlignment="1" applyProtection="1">
      <alignment horizontal="center"/>
      <protection/>
    </xf>
    <xf numFmtId="0" fontId="19" fillId="0" borderId="29" xfId="0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>
      <alignment/>
    </xf>
    <xf numFmtId="0" fontId="22" fillId="0" borderId="54" xfId="0" applyFont="1" applyFill="1" applyBorder="1" applyAlignment="1" applyProtection="1">
      <alignment horizontal="center" textRotation="255" wrapText="1"/>
      <protection/>
    </xf>
    <xf numFmtId="0" fontId="22" fillId="0" borderId="55" xfId="0" applyFont="1" applyFill="1" applyBorder="1" applyAlignment="1" applyProtection="1">
      <alignment horizontal="center" textRotation="255" wrapText="1"/>
      <protection/>
    </xf>
    <xf numFmtId="0" fontId="22" fillId="0" borderId="55" xfId="0" applyFont="1" applyFill="1" applyBorder="1" applyAlignment="1" applyProtection="1" quotePrefix="1">
      <alignment horizontal="center" textRotation="255" wrapText="1"/>
      <protection/>
    </xf>
    <xf numFmtId="3" fontId="6" fillId="0" borderId="51" xfId="0" applyNumberFormat="1" applyFont="1" applyBorder="1" applyAlignment="1" applyProtection="1">
      <alignment/>
      <protection locked="0"/>
    </xf>
    <xf numFmtId="3" fontId="6" fillId="0" borderId="51" xfId="0" applyNumberFormat="1" applyFont="1" applyFill="1" applyBorder="1" applyAlignment="1" applyProtection="1">
      <alignment/>
      <protection locked="0"/>
    </xf>
    <xf numFmtId="3" fontId="6" fillId="0" borderId="56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53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6" fillId="0" borderId="58" xfId="0" applyNumberFormat="1" applyFont="1" applyFill="1" applyBorder="1" applyAlignment="1" applyProtection="1">
      <alignment/>
      <protection locked="0"/>
    </xf>
    <xf numFmtId="3" fontId="6" fillId="0" borderId="59" xfId="0" applyNumberFormat="1" applyFont="1" applyFill="1" applyBorder="1" applyAlignment="1" applyProtection="1">
      <alignment/>
      <protection locked="0"/>
    </xf>
    <xf numFmtId="0" fontId="6" fillId="0" borderId="33" xfId="0" applyFont="1" applyBorder="1" applyAlignment="1">
      <alignment/>
    </xf>
    <xf numFmtId="0" fontId="6" fillId="0" borderId="60" xfId="0" applyFont="1" applyBorder="1" applyAlignment="1">
      <alignment/>
    </xf>
    <xf numFmtId="0" fontId="14" fillId="0" borderId="61" xfId="69" applyFont="1" applyFill="1" applyBorder="1" applyAlignment="1" applyProtection="1">
      <alignment horizontal="center" vertical="center"/>
      <protection/>
    </xf>
    <xf numFmtId="0" fontId="14" fillId="0" borderId="23" xfId="69" applyFont="1" applyFill="1" applyBorder="1" applyAlignment="1" applyProtection="1">
      <alignment horizontal="center" vertical="center"/>
      <protection/>
    </xf>
    <xf numFmtId="0" fontId="15" fillId="0" borderId="16" xfId="69" applyFont="1" applyFill="1" applyBorder="1" applyAlignment="1">
      <alignment horizontal="center"/>
      <protection/>
    </xf>
    <xf numFmtId="0" fontId="15" fillId="0" borderId="62" xfId="0" applyFont="1" applyFill="1" applyBorder="1" applyAlignment="1" applyProtection="1">
      <alignment horizontal="center"/>
      <protection/>
    </xf>
    <xf numFmtId="0" fontId="15" fillId="0" borderId="63" xfId="0" applyFont="1" applyFill="1" applyBorder="1" applyAlignment="1" applyProtection="1">
      <alignment horizontal="center"/>
      <protection/>
    </xf>
    <xf numFmtId="3" fontId="0" fillId="0" borderId="64" xfId="0" applyNumberFormat="1" applyFill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/>
    </xf>
    <xf numFmtId="0" fontId="6" fillId="0" borderId="42" xfId="0" applyFont="1" applyFill="1" applyBorder="1" applyAlignment="1" applyProtection="1">
      <alignment horizontal="left" wrapText="1"/>
      <protection/>
    </xf>
    <xf numFmtId="0" fontId="9" fillId="0" borderId="65" xfId="69" applyFont="1" applyBorder="1" applyAlignment="1">
      <alignment horizontal="right"/>
      <protection/>
    </xf>
    <xf numFmtId="0" fontId="9" fillId="0" borderId="45" xfId="0" applyFont="1" applyFill="1" applyBorder="1" applyAlignment="1" applyProtection="1">
      <alignment horizontal="right" vertical="center"/>
      <protection/>
    </xf>
    <xf numFmtId="0" fontId="9" fillId="0" borderId="66" xfId="0" applyFont="1" applyFill="1" applyBorder="1" applyAlignment="1">
      <alignment horizontal="centerContinuous" vertical="center"/>
    </xf>
    <xf numFmtId="0" fontId="19" fillId="0" borderId="30" xfId="0" applyFont="1" applyFill="1" applyBorder="1" applyAlignment="1" applyProtection="1">
      <alignment horizontal="center"/>
      <protection/>
    </xf>
    <xf numFmtId="0" fontId="9" fillId="0" borderId="33" xfId="69" applyFont="1" applyFill="1" applyBorder="1" applyAlignment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>
      <alignment horizontal="centerContinuous"/>
    </xf>
    <xf numFmtId="0" fontId="8" fillId="0" borderId="68" xfId="0" applyFont="1" applyFill="1" applyBorder="1" applyAlignment="1" applyProtection="1">
      <alignment horizontal="centerContinuous" vertical="center" wrapText="1"/>
      <protection/>
    </xf>
    <xf numFmtId="0" fontId="9" fillId="0" borderId="69" xfId="0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Continuous" vertical="center" wrapText="1"/>
      <protection/>
    </xf>
    <xf numFmtId="0" fontId="9" fillId="0" borderId="26" xfId="0" applyFont="1" applyFill="1" applyBorder="1" applyAlignment="1">
      <alignment horizontal="centerContinuous" vertical="center"/>
    </xf>
    <xf numFmtId="0" fontId="8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25" borderId="49" xfId="0" applyNumberFormat="1" applyFont="1" applyFill="1" applyBorder="1" applyAlignment="1" applyProtection="1">
      <alignment/>
      <protection locked="0"/>
    </xf>
    <xf numFmtId="3" fontId="6" fillId="25" borderId="41" xfId="0" applyNumberFormat="1" applyFont="1" applyFill="1" applyBorder="1" applyAlignment="1" applyProtection="1">
      <alignment/>
      <protection locked="0"/>
    </xf>
    <xf numFmtId="3" fontId="6" fillId="25" borderId="47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173" fontId="34" fillId="0" borderId="0" xfId="64" applyAlignment="1">
      <alignment vertical="center"/>
      <protection/>
    </xf>
    <xf numFmtId="173" fontId="35" fillId="0" borderId="0" xfId="64" applyFont="1" applyAlignment="1">
      <alignment vertical="center"/>
      <protection/>
    </xf>
    <xf numFmtId="173" fontId="34" fillId="0" borderId="0" xfId="64" applyFill="1" applyAlignment="1">
      <alignment vertical="center"/>
      <protection/>
    </xf>
    <xf numFmtId="173" fontId="17" fillId="0" borderId="0" xfId="64" applyFont="1" applyAlignment="1" applyProtection="1">
      <alignment horizontal="left" vertical="center"/>
      <protection/>
    </xf>
    <xf numFmtId="173" fontId="6" fillId="0" borderId="0" xfId="64" applyFont="1" applyAlignment="1" applyProtection="1">
      <alignment horizontal="left" vertical="top"/>
      <protection/>
    </xf>
    <xf numFmtId="173" fontId="39" fillId="0" borderId="0" xfId="64" applyFont="1" applyAlignment="1">
      <alignment vertical="top"/>
      <protection/>
    </xf>
    <xf numFmtId="173" fontId="39" fillId="0" borderId="0" xfId="64" applyFont="1" applyAlignment="1">
      <alignment vertical="center"/>
      <protection/>
    </xf>
    <xf numFmtId="173" fontId="34" fillId="0" borderId="0" xfId="67" applyNumberFormat="1" applyFont="1" applyAlignment="1">
      <alignment vertical="center"/>
      <protection/>
    </xf>
    <xf numFmtId="173" fontId="6" fillId="0" borderId="48" xfId="64" applyFont="1" applyBorder="1" applyAlignment="1" applyProtection="1">
      <alignment vertical="center"/>
      <protection/>
    </xf>
    <xf numFmtId="173" fontId="41" fillId="0" borderId="0" xfId="64" applyFont="1" applyAlignment="1">
      <alignment vertical="center"/>
      <protection/>
    </xf>
    <xf numFmtId="173" fontId="6" fillId="0" borderId="0" xfId="64" applyFont="1" applyAlignment="1" applyProtection="1">
      <alignment horizontal="left" vertical="center"/>
      <protection/>
    </xf>
    <xf numFmtId="173" fontId="13" fillId="0" borderId="0" xfId="64" applyFont="1" applyAlignment="1" applyProtection="1">
      <alignment horizontal="left" vertical="center"/>
      <protection/>
    </xf>
    <xf numFmtId="173" fontId="17" fillId="0" borderId="0" xfId="64" applyFont="1" applyFill="1" applyAlignment="1" applyProtection="1">
      <alignment horizontal="left" vertical="center"/>
      <protection/>
    </xf>
    <xf numFmtId="173" fontId="42" fillId="0" borderId="0" xfId="64" applyFont="1" applyFill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center"/>
      <protection/>
    </xf>
    <xf numFmtId="0" fontId="15" fillId="0" borderId="41" xfId="0" applyFont="1" applyFill="1" applyBorder="1" applyAlignment="1" applyProtection="1">
      <alignment horizontal="center"/>
      <protection/>
    </xf>
    <xf numFmtId="0" fontId="15" fillId="0" borderId="41" xfId="0" applyFont="1" applyFill="1" applyBorder="1" applyAlignment="1" applyProtection="1" quotePrefix="1">
      <alignment horizontal="center"/>
      <protection/>
    </xf>
    <xf numFmtId="0" fontId="15" fillId="0" borderId="7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20" xfId="0" applyFont="1" applyFill="1" applyBorder="1" applyAlignment="1" applyProtection="1">
      <alignment horizontal="centerContinuous" vertical="center" wrapText="1"/>
      <protection/>
    </xf>
    <xf numFmtId="0" fontId="6" fillId="0" borderId="48" xfId="0" applyFont="1" applyFill="1" applyBorder="1" applyAlignment="1" applyProtection="1">
      <alignment horizontal="centerContinuous"/>
      <protection/>
    </xf>
    <xf numFmtId="0" fontId="0" fillId="0" borderId="66" xfId="0" applyBorder="1" applyAlignment="1" applyProtection="1">
      <alignment horizontal="centerContinuous" vertical="center"/>
      <protection/>
    </xf>
    <xf numFmtId="0" fontId="0" fillId="24" borderId="38" xfId="0" applyFill="1" applyBorder="1" applyAlignment="1" applyProtection="1">
      <alignment/>
      <protection/>
    </xf>
    <xf numFmtId="0" fontId="0" fillId="0" borderId="48" xfId="0" applyBorder="1" applyAlignment="1" applyProtection="1">
      <alignment horizontal="centerContinuous" vertical="center"/>
      <protection/>
    </xf>
    <xf numFmtId="0" fontId="6" fillId="0" borderId="66" xfId="0" applyFont="1" applyFill="1" applyBorder="1" applyAlignment="1" applyProtection="1">
      <alignment horizontal="centerContinuous" vertical="center"/>
      <protection/>
    </xf>
    <xf numFmtId="0" fontId="6" fillId="0" borderId="42" xfId="0" applyFont="1" applyFill="1" applyBorder="1" applyAlignment="1" applyProtection="1">
      <alignment horizontal="centerContinuous"/>
      <protection/>
    </xf>
    <xf numFmtId="0" fontId="6" fillId="0" borderId="44" xfId="0" applyFont="1" applyFill="1" applyBorder="1" applyAlignment="1" applyProtection="1">
      <alignment horizontal="centerContinuous"/>
      <protection/>
    </xf>
    <xf numFmtId="0" fontId="6" fillId="0" borderId="64" xfId="0" applyFont="1" applyFill="1" applyBorder="1" applyAlignment="1" applyProtection="1">
      <alignment horizontal="centerContinuous"/>
      <protection/>
    </xf>
    <xf numFmtId="0" fontId="0" fillId="0" borderId="42" xfId="0" applyFont="1" applyBorder="1" applyAlignment="1" applyProtection="1">
      <alignment/>
      <protection/>
    </xf>
    <xf numFmtId="0" fontId="25" fillId="0" borderId="3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4" borderId="73" xfId="0" applyFill="1" applyBorder="1" applyAlignment="1" applyProtection="1">
      <alignment/>
      <protection/>
    </xf>
    <xf numFmtId="0" fontId="15" fillId="0" borderId="74" xfId="0" applyFont="1" applyBorder="1" applyAlignment="1" applyProtection="1">
      <alignment horizontal="center"/>
      <protection/>
    </xf>
    <xf numFmtId="0" fontId="6" fillId="0" borderId="75" xfId="0" applyFont="1" applyFill="1" applyBorder="1" applyAlignment="1">
      <alignment horizontal="centerContinuous"/>
    </xf>
    <xf numFmtId="0" fontId="6" fillId="0" borderId="76" xfId="0" applyFont="1" applyFill="1" applyBorder="1" applyAlignment="1">
      <alignment horizontal="center"/>
    </xf>
    <xf numFmtId="3" fontId="30" fillId="0" borderId="77" xfId="0" applyNumberFormat="1" applyFont="1" applyBorder="1" applyAlignment="1" applyProtection="1">
      <alignment/>
      <protection locked="0"/>
    </xf>
    <xf numFmtId="173" fontId="17" fillId="0" borderId="0" xfId="64" applyFont="1" applyAlignment="1" applyProtection="1">
      <alignment vertical="center"/>
      <protection/>
    </xf>
    <xf numFmtId="173" fontId="36" fillId="0" borderId="0" xfId="64" applyFont="1" applyAlignment="1" applyProtection="1">
      <alignment vertical="center"/>
      <protection/>
    </xf>
    <xf numFmtId="173" fontId="34" fillId="0" borderId="0" xfId="64" applyAlignment="1" applyProtection="1">
      <alignment vertical="center"/>
      <protection/>
    </xf>
    <xf numFmtId="173" fontId="17" fillId="0" borderId="0" xfId="64" applyFont="1" applyFill="1" applyBorder="1" applyAlignment="1" applyProtection="1">
      <alignment vertical="center"/>
      <protection/>
    </xf>
    <xf numFmtId="0" fontId="6" fillId="0" borderId="0" xfId="61" applyFont="1" applyAlignment="1" applyProtection="1">
      <alignment vertical="center"/>
      <protection/>
    </xf>
    <xf numFmtId="173" fontId="6" fillId="0" borderId="0" xfId="64" applyFont="1" applyAlignment="1" applyProtection="1">
      <alignment vertical="top"/>
      <protection/>
    </xf>
    <xf numFmtId="173" fontId="39" fillId="0" borderId="0" xfId="64" applyFont="1" applyAlignment="1" applyProtection="1">
      <alignment vertical="top"/>
      <protection/>
    </xf>
    <xf numFmtId="173" fontId="9" fillId="0" borderId="0" xfId="64" applyFont="1" applyAlignment="1" applyProtection="1">
      <alignment vertical="center"/>
      <protection/>
    </xf>
    <xf numFmtId="173" fontId="39" fillId="0" borderId="0" xfId="64" applyFont="1" applyAlignment="1" applyProtection="1">
      <alignment vertical="center"/>
      <protection/>
    </xf>
    <xf numFmtId="173" fontId="6" fillId="0" borderId="0" xfId="64" applyFont="1" applyAlignment="1" applyProtection="1">
      <alignment vertical="center"/>
      <protection/>
    </xf>
    <xf numFmtId="173" fontId="40" fillId="0" borderId="0" xfId="64" applyFont="1" applyAlignment="1" applyProtection="1">
      <alignment horizontal="left" vertical="center" wrapText="1"/>
      <protection/>
    </xf>
    <xf numFmtId="173" fontId="23" fillId="0" borderId="0" xfId="64" applyFont="1" applyAlignment="1" applyProtection="1">
      <alignment vertical="center"/>
      <protection/>
    </xf>
    <xf numFmtId="173" fontId="17" fillId="0" borderId="0" xfId="64" applyFont="1" applyFill="1" applyAlignment="1" applyProtection="1">
      <alignment vertical="center"/>
      <protection/>
    </xf>
    <xf numFmtId="0" fontId="38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73" fontId="13" fillId="0" borderId="0" xfId="67" applyNumberFormat="1" applyFont="1" applyAlignment="1" applyProtection="1">
      <alignment vertical="center"/>
      <protection/>
    </xf>
    <xf numFmtId="173" fontId="21" fillId="0" borderId="0" xfId="67" applyNumberFormat="1" applyFont="1" applyAlignment="1" applyProtection="1">
      <alignment vertical="center"/>
      <protection/>
    </xf>
    <xf numFmtId="173" fontId="17" fillId="0" borderId="0" xfId="67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73" fontId="17" fillId="0" borderId="0" xfId="67" applyNumberFormat="1" applyFont="1" applyBorder="1" applyAlignment="1" applyProtection="1">
      <alignment vertical="center"/>
      <protection/>
    </xf>
    <xf numFmtId="173" fontId="8" fillId="0" borderId="0" xfId="64" applyFont="1" applyAlignment="1" applyProtection="1">
      <alignment vertical="center"/>
      <protection/>
    </xf>
    <xf numFmtId="173" fontId="41" fillId="0" borderId="0" xfId="64" applyFont="1" applyAlignment="1" applyProtection="1">
      <alignment vertical="center"/>
      <protection/>
    </xf>
    <xf numFmtId="173" fontId="17" fillId="0" borderId="0" xfId="64" applyFont="1" applyBorder="1" applyAlignment="1" applyProtection="1">
      <alignment vertical="center"/>
      <protection/>
    </xf>
    <xf numFmtId="0" fontId="17" fillId="0" borderId="0" xfId="67" applyProtection="1">
      <alignment/>
      <protection/>
    </xf>
    <xf numFmtId="173" fontId="8" fillId="0" borderId="44" xfId="64" applyFont="1" applyFill="1" applyBorder="1" applyAlignment="1" applyProtection="1">
      <alignment horizontal="center" vertical="center"/>
      <protection/>
    </xf>
    <xf numFmtId="173" fontId="34" fillId="0" borderId="0" xfId="64" applyFont="1" applyAlignment="1" applyProtection="1">
      <alignment vertical="center"/>
      <protection/>
    </xf>
    <xf numFmtId="0" fontId="0" fillId="0" borderId="0" xfId="62" applyAlignment="1" applyProtection="1">
      <alignment vertical="center"/>
      <protection/>
    </xf>
    <xf numFmtId="173" fontId="17" fillId="0" borderId="0" xfId="64" applyFont="1" applyAlignment="1" applyProtection="1">
      <alignment horizontal="right" vertical="center"/>
      <protection/>
    </xf>
    <xf numFmtId="173" fontId="17" fillId="0" borderId="0" xfId="64" applyFont="1" applyFill="1" applyBorder="1" applyAlignment="1" applyProtection="1">
      <alignment horizontal="right" vertical="center"/>
      <protection/>
    </xf>
    <xf numFmtId="173" fontId="42" fillId="0" borderId="0" xfId="64" applyFont="1" applyAlignment="1" applyProtection="1">
      <alignment horizontal="right" vertical="center"/>
      <protection/>
    </xf>
    <xf numFmtId="173" fontId="42" fillId="0" borderId="0" xfId="64" applyFont="1" applyFill="1" applyBorder="1" applyAlignment="1" applyProtection="1">
      <alignment horizontal="right" vertical="center"/>
      <protection/>
    </xf>
    <xf numFmtId="173" fontId="42" fillId="0" borderId="0" xfId="64" applyFont="1" applyFill="1" applyBorder="1" applyAlignment="1" applyProtection="1">
      <alignment vertical="center"/>
      <protection/>
    </xf>
    <xf numFmtId="173" fontId="42" fillId="0" borderId="0" xfId="64" applyFont="1" applyAlignment="1" applyProtection="1">
      <alignment vertical="center"/>
      <protection/>
    </xf>
    <xf numFmtId="173" fontId="21" fillId="0" borderId="0" xfId="64" applyFont="1" applyAlignment="1" applyProtection="1">
      <alignment vertical="center"/>
      <protection/>
    </xf>
    <xf numFmtId="0" fontId="17" fillId="0" borderId="0" xfId="67" applyAlignment="1" applyProtection="1">
      <alignment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vertical="center"/>
      <protection/>
    </xf>
    <xf numFmtId="198" fontId="35" fillId="0" borderId="0" xfId="64" applyNumberFormat="1" applyFont="1" applyAlignment="1" applyProtection="1">
      <alignment vertical="center"/>
      <protection/>
    </xf>
    <xf numFmtId="173" fontId="44" fillId="0" borderId="0" xfId="64" applyFont="1" applyAlignment="1" applyProtection="1">
      <alignment vertical="center"/>
      <protection/>
    </xf>
    <xf numFmtId="198" fontId="6" fillId="0" borderId="0" xfId="0" applyNumberFormat="1" applyFont="1" applyBorder="1" applyAlignment="1" applyProtection="1">
      <alignment/>
      <protection/>
    </xf>
    <xf numFmtId="198" fontId="34" fillId="0" borderId="0" xfId="64" applyNumberFormat="1" applyAlignment="1" applyProtection="1">
      <alignment vertical="center"/>
      <protection locked="0"/>
    </xf>
    <xf numFmtId="49" fontId="17" fillId="0" borderId="44" xfId="64" applyNumberFormat="1" applyFont="1" applyBorder="1" applyAlignment="1" applyProtection="1">
      <alignment horizontal="left" vertical="center"/>
      <protection locked="0"/>
    </xf>
    <xf numFmtId="0" fontId="45" fillId="0" borderId="0" xfId="0" applyFont="1" applyAlignment="1">
      <alignment/>
    </xf>
    <xf numFmtId="200" fontId="6" fillId="25" borderId="49" xfId="0" applyNumberFormat="1" applyFont="1" applyFill="1" applyBorder="1" applyAlignment="1">
      <alignment/>
    </xf>
    <xf numFmtId="200" fontId="6" fillId="25" borderId="63" xfId="0" applyNumberFormat="1" applyFont="1" applyFill="1" applyBorder="1" applyAlignment="1">
      <alignment/>
    </xf>
    <xf numFmtId="200" fontId="6" fillId="0" borderId="78" xfId="0" applyNumberFormat="1" applyFont="1" applyFill="1" applyBorder="1" applyAlignment="1">
      <alignment/>
    </xf>
    <xf numFmtId="200" fontId="6" fillId="0" borderId="79" xfId="0" applyNumberFormat="1" applyFont="1" applyFill="1" applyBorder="1" applyAlignment="1">
      <alignment/>
    </xf>
    <xf numFmtId="200" fontId="6" fillId="0" borderId="80" xfId="0" applyNumberFormat="1" applyFont="1" applyFill="1" applyBorder="1" applyAlignment="1">
      <alignment/>
    </xf>
    <xf numFmtId="200" fontId="6" fillId="0" borderId="65" xfId="69" applyNumberFormat="1" applyFont="1" applyFill="1" applyBorder="1">
      <alignment/>
      <protection/>
    </xf>
    <xf numFmtId="200" fontId="6" fillId="0" borderId="79" xfId="69" applyNumberFormat="1" applyFont="1" applyFill="1" applyBorder="1">
      <alignment/>
      <protection/>
    </xf>
    <xf numFmtId="200" fontId="6" fillId="0" borderId="78" xfId="69" applyNumberFormat="1" applyFont="1" applyFill="1" applyBorder="1">
      <alignment/>
      <protection/>
    </xf>
    <xf numFmtId="200" fontId="6" fillId="25" borderId="81" xfId="0" applyNumberFormat="1" applyFont="1" applyFill="1" applyBorder="1" applyAlignment="1">
      <alignment/>
    </xf>
    <xf numFmtId="200" fontId="6" fillId="25" borderId="82" xfId="0" applyNumberFormat="1" applyFont="1" applyFill="1" applyBorder="1" applyAlignment="1">
      <alignment vertical="center"/>
    </xf>
    <xf numFmtId="200" fontId="6" fillId="0" borderId="78" xfId="0" applyNumberFormat="1" applyFont="1" applyFill="1" applyBorder="1" applyAlignment="1" applyProtection="1">
      <alignment vertical="center"/>
      <protection/>
    </xf>
    <xf numFmtId="200" fontId="6" fillId="0" borderId="83" xfId="0" applyNumberFormat="1" applyFont="1" applyFill="1" applyBorder="1" applyAlignment="1" applyProtection="1">
      <alignment vertical="center"/>
      <protection/>
    </xf>
    <xf numFmtId="200" fontId="6" fillId="0" borderId="84" xfId="69" applyNumberFormat="1" applyFont="1" applyFill="1" applyBorder="1" applyProtection="1">
      <alignment/>
      <protection/>
    </xf>
    <xf numFmtId="200" fontId="6" fillId="0" borderId="62" xfId="69" applyNumberFormat="1" applyFont="1" applyFill="1" applyBorder="1" applyProtection="1">
      <alignment/>
      <protection/>
    </xf>
    <xf numFmtId="200" fontId="6" fillId="0" borderId="85" xfId="69" applyNumberFormat="1" applyFont="1" applyFill="1" applyBorder="1" applyProtection="1">
      <alignment/>
      <protection/>
    </xf>
    <xf numFmtId="200" fontId="6" fillId="0" borderId="63" xfId="69" applyNumberFormat="1" applyFont="1" applyFill="1" applyBorder="1" applyProtection="1">
      <alignment/>
      <protection/>
    </xf>
    <xf numFmtId="200" fontId="6" fillId="0" borderId="78" xfId="69" applyNumberFormat="1" applyFont="1" applyFill="1" applyBorder="1" applyProtection="1">
      <alignment/>
      <protection/>
    </xf>
    <xf numFmtId="200" fontId="6" fillId="0" borderId="79" xfId="69" applyNumberFormat="1" applyFont="1" applyFill="1" applyBorder="1" applyProtection="1">
      <alignment/>
      <protection/>
    </xf>
    <xf numFmtId="200" fontId="9" fillId="0" borderId="86" xfId="0" applyNumberFormat="1" applyFont="1" applyFill="1" applyBorder="1" applyAlignment="1" applyProtection="1">
      <alignment vertical="center"/>
      <protection/>
    </xf>
    <xf numFmtId="200" fontId="9" fillId="0" borderId="86" xfId="0" applyNumberFormat="1" applyFont="1" applyFill="1" applyBorder="1" applyAlignment="1" applyProtection="1">
      <alignment/>
      <protection/>
    </xf>
    <xf numFmtId="0" fontId="36" fillId="0" borderId="0" xfId="64" applyNumberFormat="1" applyFont="1" applyAlignment="1" applyProtection="1">
      <alignment vertical="center"/>
      <protection/>
    </xf>
    <xf numFmtId="0" fontId="34" fillId="0" borderId="0" xfId="64" applyNumberFormat="1" applyAlignment="1" applyProtection="1">
      <alignment vertical="center"/>
      <protection locked="0"/>
    </xf>
    <xf numFmtId="0" fontId="7" fillId="0" borderId="87" xfId="0" applyFont="1" applyFill="1" applyBorder="1" applyAlignment="1" applyProtection="1">
      <alignment horizontal="left"/>
      <protection/>
    </xf>
    <xf numFmtId="0" fontId="26" fillId="0" borderId="23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72" xfId="0" applyFont="1" applyFill="1" applyBorder="1" applyAlignment="1" applyProtection="1">
      <alignment horizontal="center"/>
      <protection/>
    </xf>
    <xf numFmtId="173" fontId="13" fillId="0" borderId="0" xfId="64" applyFont="1" applyAlignment="1" applyProtection="1">
      <alignment horizontal="left" vertical="center" wrapText="1"/>
      <protection/>
    </xf>
    <xf numFmtId="198" fontId="34" fillId="0" borderId="0" xfId="64" applyNumberFormat="1" applyFont="1" applyFill="1" applyAlignment="1" applyProtection="1">
      <alignment vertical="center"/>
      <protection/>
    </xf>
    <xf numFmtId="198" fontId="35" fillId="0" borderId="0" xfId="64" applyNumberFormat="1" applyFont="1" applyFill="1" applyAlignment="1" applyProtection="1">
      <alignment vertical="center"/>
      <protection/>
    </xf>
    <xf numFmtId="173" fontId="48" fillId="0" borderId="0" xfId="64" applyFont="1" applyAlignment="1">
      <alignment horizontal="center" vertical="center" wrapText="1"/>
      <protection/>
    </xf>
    <xf numFmtId="49" fontId="17" fillId="22" borderId="35" xfId="64" applyNumberFormat="1" applyFont="1" applyFill="1" applyBorder="1" applyAlignment="1" applyProtection="1">
      <alignment horizontal="left" vertical="center"/>
      <protection locked="0"/>
    </xf>
    <xf numFmtId="49" fontId="17" fillId="22" borderId="44" xfId="64" applyNumberFormat="1" applyFont="1" applyFill="1" applyBorder="1" applyAlignment="1" applyProtection="1">
      <alignment horizontal="left" vertical="center"/>
      <protection locked="0"/>
    </xf>
    <xf numFmtId="49" fontId="17" fillId="22" borderId="56" xfId="61" applyNumberFormat="1" applyFont="1" applyFill="1" applyBorder="1" applyAlignment="1" applyProtection="1">
      <alignment horizontal="left" vertical="center"/>
      <protection locked="0"/>
    </xf>
    <xf numFmtId="49" fontId="17" fillId="22" borderId="35" xfId="0" applyNumberFormat="1" applyFont="1" applyFill="1" applyBorder="1" applyAlignment="1" applyProtection="1">
      <alignment horizontal="left" vertical="center"/>
      <protection locked="0"/>
    </xf>
    <xf numFmtId="0" fontId="48" fillId="0" borderId="0" xfId="64" applyNumberFormat="1" applyFont="1" applyAlignment="1">
      <alignment horizontal="center" vertical="center" wrapText="1"/>
      <protection/>
    </xf>
    <xf numFmtId="49" fontId="50" fillId="22" borderId="57" xfId="54" applyNumberFormat="1" applyFont="1" applyFill="1" applyBorder="1" applyAlignment="1" applyProtection="1">
      <alignment horizontal="left" vertical="center"/>
      <protection locked="0"/>
    </xf>
    <xf numFmtId="49" fontId="17" fillId="22" borderId="44" xfId="0" applyNumberFormat="1" applyFont="1" applyFill="1" applyBorder="1" applyAlignment="1" applyProtection="1">
      <alignment horizontal="left"/>
      <protection locked="0"/>
    </xf>
    <xf numFmtId="49" fontId="51" fillId="0" borderId="57" xfId="54" applyNumberFormat="1" applyFont="1" applyBorder="1" applyAlignment="1" applyProtection="1">
      <alignment horizontal="left" vertical="center"/>
      <protection locked="0"/>
    </xf>
    <xf numFmtId="49" fontId="17" fillId="0" borderId="44" xfId="0" applyNumberFormat="1" applyFont="1" applyBorder="1" applyAlignment="1" applyProtection="1">
      <alignment horizontal="left"/>
      <protection locked="0"/>
    </xf>
    <xf numFmtId="0" fontId="8" fillId="22" borderId="0" xfId="0" applyFont="1" applyFill="1" applyAlignment="1" applyProtection="1">
      <alignment horizontal="center" vertical="top"/>
      <protection/>
    </xf>
    <xf numFmtId="0" fontId="34" fillId="0" borderId="0" xfId="64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3" fillId="0" borderId="0" xfId="64" applyFont="1" applyFill="1" applyAlignment="1" applyProtection="1">
      <alignment horizontal="left" vertical="center"/>
      <protection/>
    </xf>
    <xf numFmtId="173" fontId="13" fillId="0" borderId="0" xfId="64" applyFont="1" applyBorder="1" applyAlignment="1" applyProtection="1">
      <alignment horizontal="left" vertical="center" wrapText="1"/>
      <protection/>
    </xf>
    <xf numFmtId="173" fontId="34" fillId="0" borderId="0" xfId="64" applyFont="1" applyAlignment="1">
      <alignment vertical="center"/>
      <protection/>
    </xf>
    <xf numFmtId="173" fontId="52" fillId="0" borderId="0" xfId="64" applyFont="1" applyAlignment="1" applyProtection="1">
      <alignment vertical="center"/>
      <protection/>
    </xf>
    <xf numFmtId="173" fontId="53" fillId="0" borderId="0" xfId="64" applyFont="1" applyAlignment="1" applyProtection="1">
      <alignment vertical="center"/>
      <protection/>
    </xf>
    <xf numFmtId="173" fontId="52" fillId="0" borderId="0" xfId="64" applyFont="1" applyAlignment="1">
      <alignment vertical="center"/>
      <protection/>
    </xf>
    <xf numFmtId="173" fontId="52" fillId="0" borderId="0" xfId="64" applyFont="1" applyAlignment="1">
      <alignment horizontal="center" vertical="center"/>
      <protection/>
    </xf>
    <xf numFmtId="173" fontId="54" fillId="0" borderId="0" xfId="64" applyFont="1" applyAlignment="1" applyProtection="1">
      <alignment vertical="center"/>
      <protection/>
    </xf>
    <xf numFmtId="173" fontId="54" fillId="0" borderId="0" xfId="64" applyFont="1" applyAlignment="1">
      <alignment vertical="center"/>
      <protection/>
    </xf>
    <xf numFmtId="2" fontId="6" fillId="0" borderId="88" xfId="42" applyNumberFormat="1" applyFont="1" applyFill="1" applyBorder="1" applyAlignment="1" applyProtection="1">
      <alignment/>
      <protection locked="0"/>
    </xf>
    <xf numFmtId="2" fontId="6" fillId="0" borderId="41" xfId="42" applyNumberFormat="1" applyFont="1" applyFill="1" applyBorder="1" applyAlignment="1" applyProtection="1">
      <alignment/>
      <protection locked="0"/>
    </xf>
    <xf numFmtId="2" fontId="6" fillId="0" borderId="63" xfId="42" applyNumberFormat="1" applyFont="1" applyFill="1" applyBorder="1" applyAlignment="1" applyProtection="1">
      <alignment/>
      <protection locked="0"/>
    </xf>
    <xf numFmtId="2" fontId="6" fillId="0" borderId="53" xfId="42" applyNumberFormat="1" applyFont="1" applyFill="1" applyBorder="1" applyAlignment="1" applyProtection="1">
      <alignment/>
      <protection locked="0"/>
    </xf>
    <xf numFmtId="2" fontId="6" fillId="0" borderId="47" xfId="42" applyNumberFormat="1" applyFont="1" applyFill="1" applyBorder="1" applyAlignment="1" applyProtection="1">
      <alignment/>
      <protection locked="0"/>
    </xf>
    <xf numFmtId="2" fontId="6" fillId="0" borderId="64" xfId="42" applyNumberFormat="1" applyFont="1" applyFill="1" applyBorder="1" applyAlignment="1" applyProtection="1">
      <alignment/>
      <protection locked="0"/>
    </xf>
    <xf numFmtId="2" fontId="6" fillId="0" borderId="49" xfId="42" applyNumberFormat="1" applyFont="1" applyFill="1" applyBorder="1" applyAlignment="1" applyProtection="1">
      <alignment/>
      <protection locked="0"/>
    </xf>
    <xf numFmtId="0" fontId="16" fillId="0" borderId="88" xfId="0" applyFont="1" applyFill="1" applyBorder="1" applyAlignment="1" applyProtection="1">
      <alignment horizontal="center"/>
      <protection/>
    </xf>
    <xf numFmtId="0" fontId="16" fillId="0" borderId="89" xfId="0" applyFont="1" applyFill="1" applyBorder="1" applyAlignment="1" applyProtection="1">
      <alignment horizontal="center"/>
      <protection/>
    </xf>
    <xf numFmtId="0" fontId="16" fillId="0" borderId="73" xfId="0" applyFont="1" applyFill="1" applyBorder="1" applyAlignment="1" applyProtection="1">
      <alignment horizontal="center"/>
      <protection/>
    </xf>
    <xf numFmtId="2" fontId="6" fillId="0" borderId="90" xfId="42" applyNumberFormat="1" applyFont="1" applyFill="1" applyBorder="1" applyAlignment="1" applyProtection="1">
      <alignment/>
      <protection locked="0"/>
    </xf>
    <xf numFmtId="208" fontId="6" fillId="0" borderId="78" xfId="42" applyNumberFormat="1" applyFont="1" applyFill="1" applyBorder="1" applyAlignment="1">
      <alignment/>
    </xf>
    <xf numFmtId="208" fontId="6" fillId="0" borderId="79" xfId="42" applyNumberFormat="1" applyFont="1" applyFill="1" applyBorder="1" applyAlignment="1">
      <alignment/>
    </xf>
    <xf numFmtId="208" fontId="6" fillId="0" borderId="80" xfId="42" applyNumberFormat="1" applyFont="1" applyFill="1" applyBorder="1" applyAlignment="1">
      <alignment/>
    </xf>
    <xf numFmtId="173" fontId="17" fillId="0" borderId="0" xfId="64" applyFont="1" applyAlignment="1" applyProtection="1">
      <alignment vertical="top"/>
      <protection/>
    </xf>
    <xf numFmtId="173" fontId="17" fillId="0" borderId="0" xfId="64" applyFont="1" applyAlignment="1">
      <alignment vertical="top"/>
      <protection/>
    </xf>
    <xf numFmtId="173" fontId="13" fillId="22" borderId="44" xfId="64" applyFont="1" applyFill="1" applyBorder="1" applyAlignment="1" applyProtection="1">
      <alignment vertical="center"/>
      <protection/>
    </xf>
    <xf numFmtId="200" fontId="6" fillId="0" borderId="91" xfId="69" applyNumberFormat="1" applyFont="1" applyFill="1" applyBorder="1">
      <alignment/>
      <protection/>
    </xf>
    <xf numFmtId="3" fontId="6" fillId="0" borderId="72" xfId="69" applyNumberFormat="1" applyFont="1" applyFill="1" applyBorder="1" applyProtection="1">
      <alignment/>
      <protection locked="0"/>
    </xf>
    <xf numFmtId="200" fontId="6" fillId="0" borderId="32" xfId="69" applyNumberFormat="1" applyFont="1" applyFill="1" applyBorder="1">
      <alignment/>
      <protection/>
    </xf>
    <xf numFmtId="3" fontId="6" fillId="0" borderId="84" xfId="69" applyNumberFormat="1" applyFont="1" applyFill="1" applyBorder="1" applyProtection="1">
      <alignment/>
      <protection locked="0"/>
    </xf>
    <xf numFmtId="200" fontId="6" fillId="0" borderId="91" xfId="69" applyNumberFormat="1" applyFont="1" applyFill="1" applyBorder="1" applyProtection="1">
      <alignment/>
      <protection/>
    </xf>
    <xf numFmtId="3" fontId="6" fillId="0" borderId="85" xfId="69" applyNumberFormat="1" applyFont="1" applyFill="1" applyBorder="1" applyProtection="1">
      <alignment/>
      <protection locked="0"/>
    </xf>
    <xf numFmtId="200" fontId="0" fillId="0" borderId="92" xfId="0" applyNumberFormat="1" applyBorder="1" applyAlignment="1">
      <alignment/>
    </xf>
    <xf numFmtId="200" fontId="6" fillId="0" borderId="93" xfId="69" applyNumberFormat="1" applyFont="1" applyFill="1" applyBorder="1" applyProtection="1">
      <alignment/>
      <protection/>
    </xf>
    <xf numFmtId="200" fontId="6" fillId="0" borderId="94" xfId="69" applyNumberFormat="1" applyFont="1" applyFill="1" applyBorder="1" applyProtection="1">
      <alignment/>
      <protection/>
    </xf>
    <xf numFmtId="200" fontId="6" fillId="0" borderId="80" xfId="69" applyNumberFormat="1" applyFont="1" applyFill="1" applyBorder="1" applyProtection="1">
      <alignment/>
      <protection/>
    </xf>
    <xf numFmtId="173" fontId="13" fillId="0" borderId="0" xfId="64" applyFont="1" applyFill="1" applyBorder="1" applyAlignment="1" applyProtection="1">
      <alignment vertical="center"/>
      <protection locked="0"/>
    </xf>
    <xf numFmtId="173" fontId="34" fillId="25" borderId="0" xfId="64" applyFont="1" applyFill="1" applyAlignment="1" applyProtection="1">
      <alignment vertical="center"/>
      <protection/>
    </xf>
    <xf numFmtId="173" fontId="17" fillId="25" borderId="0" xfId="64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44" fillId="25" borderId="0" xfId="64" applyFont="1" applyFill="1" applyAlignment="1" applyProtection="1">
      <alignment vertical="center"/>
      <protection/>
    </xf>
    <xf numFmtId="173" fontId="13" fillId="25" borderId="0" xfId="64" applyFont="1" applyFill="1" applyAlignment="1" applyProtection="1">
      <alignment vertical="center"/>
      <protection/>
    </xf>
    <xf numFmtId="173" fontId="13" fillId="25" borderId="0" xfId="64" applyFont="1" applyFill="1" applyAlignment="1" applyProtection="1">
      <alignment horizontal="left" vertical="center"/>
      <protection/>
    </xf>
    <xf numFmtId="173" fontId="21" fillId="25" borderId="0" xfId="64" applyFont="1" applyFill="1" applyAlignment="1" applyProtection="1">
      <alignment horizontal="left" vertical="center"/>
      <protection/>
    </xf>
    <xf numFmtId="173" fontId="17" fillId="25" borderId="0" xfId="64" applyFont="1" applyFill="1" applyAlignment="1" applyProtection="1">
      <alignment horizontal="left" vertical="center"/>
      <protection/>
    </xf>
    <xf numFmtId="173" fontId="21" fillId="25" borderId="0" xfId="64" applyFont="1" applyFill="1" applyAlignment="1" applyProtection="1">
      <alignment vertical="center"/>
      <protection/>
    </xf>
    <xf numFmtId="173" fontId="56" fillId="25" borderId="0" xfId="64" applyFont="1" applyFill="1" applyAlignment="1" applyProtection="1">
      <alignment vertical="center"/>
      <protection/>
    </xf>
    <xf numFmtId="173" fontId="13" fillId="25" borderId="0" xfId="64" applyFont="1" applyFill="1" applyBorder="1" applyAlignment="1" applyProtection="1">
      <alignment horizontal="left" vertical="center"/>
      <protection/>
    </xf>
    <xf numFmtId="173" fontId="13" fillId="25" borderId="0" xfId="64" applyFont="1" applyFill="1" applyBorder="1" applyAlignment="1" applyProtection="1">
      <alignment vertical="center"/>
      <protection/>
    </xf>
    <xf numFmtId="0" fontId="56" fillId="25" borderId="0" xfId="67" applyFont="1" applyFill="1" applyAlignment="1" applyProtection="1">
      <alignment vertical="center"/>
      <protection/>
    </xf>
    <xf numFmtId="0" fontId="13" fillId="25" borderId="0" xfId="67" applyFont="1" applyFill="1" applyAlignment="1" applyProtection="1">
      <alignment vertical="center"/>
      <protection/>
    </xf>
    <xf numFmtId="173" fontId="17" fillId="25" borderId="0" xfId="64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21" fillId="25" borderId="0" xfId="64" applyFont="1" applyFill="1" applyBorder="1" applyAlignment="1" applyProtection="1">
      <alignment horizontal="left" vertical="center"/>
      <protection/>
    </xf>
    <xf numFmtId="173" fontId="17" fillId="25" borderId="0" xfId="64" applyFont="1" applyFill="1" applyBorder="1" applyAlignment="1" applyProtection="1">
      <alignment horizontal="left" vertical="center"/>
      <protection/>
    </xf>
    <xf numFmtId="173" fontId="21" fillId="25" borderId="0" xfId="64" applyFont="1" applyFill="1" applyBorder="1" applyAlignment="1" applyProtection="1">
      <alignment vertical="center"/>
      <protection/>
    </xf>
    <xf numFmtId="173" fontId="17" fillId="25" borderId="95" xfId="64" applyFont="1" applyFill="1" applyBorder="1" applyAlignment="1" applyProtection="1">
      <alignment vertical="center"/>
      <protection/>
    </xf>
    <xf numFmtId="173" fontId="46" fillId="25" borderId="95" xfId="64" applyFont="1" applyFill="1" applyBorder="1" applyAlignment="1" applyProtection="1">
      <alignment vertical="center"/>
      <protection/>
    </xf>
    <xf numFmtId="173" fontId="56" fillId="25" borderId="48" xfId="64" applyFont="1" applyFill="1" applyBorder="1" applyAlignment="1" applyProtection="1">
      <alignment vertical="center"/>
      <protection/>
    </xf>
    <xf numFmtId="173" fontId="13" fillId="25" borderId="48" xfId="64" applyFont="1" applyFill="1" applyBorder="1" applyAlignment="1" applyProtection="1">
      <alignment vertical="center"/>
      <protection/>
    </xf>
    <xf numFmtId="173" fontId="34" fillId="25" borderId="95" xfId="64" applyFont="1" applyFill="1" applyBorder="1" applyAlignment="1" applyProtection="1">
      <alignment vertical="center"/>
      <protection/>
    </xf>
    <xf numFmtId="173" fontId="13" fillId="0" borderId="0" xfId="64" applyFont="1" applyFill="1" applyBorder="1" applyAlignment="1" applyProtection="1">
      <alignment vertical="center"/>
      <protection/>
    </xf>
    <xf numFmtId="173" fontId="34" fillId="0" borderId="0" xfId="64" applyBorder="1" applyAlignment="1">
      <alignment vertical="center"/>
      <protection/>
    </xf>
    <xf numFmtId="173" fontId="17" fillId="22" borderId="44" xfId="64" applyFont="1" applyFill="1" applyBorder="1" applyAlignment="1" applyProtection="1">
      <alignment vertical="center"/>
      <protection/>
    </xf>
    <xf numFmtId="173" fontId="34" fillId="0" borderId="0" xfId="64" applyAlignment="1" applyProtection="1">
      <alignment vertical="center"/>
      <protection locked="0"/>
    </xf>
    <xf numFmtId="198" fontId="34" fillId="25" borderId="96" xfId="64" applyNumberFormat="1" applyFont="1" applyFill="1" applyBorder="1" applyAlignment="1" applyProtection="1">
      <alignment vertical="center"/>
      <protection/>
    </xf>
    <xf numFmtId="198" fontId="34" fillId="25" borderId="97" xfId="64" applyNumberFormat="1" applyFont="1" applyFill="1" applyBorder="1" applyAlignment="1" applyProtection="1">
      <alignment vertical="center"/>
      <protection/>
    </xf>
    <xf numFmtId="173" fontId="34" fillId="25" borderId="96" xfId="64" applyFill="1" applyBorder="1" applyAlignment="1" applyProtection="1">
      <alignment vertical="center"/>
      <protection/>
    </xf>
    <xf numFmtId="173" fontId="21" fillId="20" borderId="44" xfId="64" applyFont="1" applyFill="1" applyBorder="1" applyAlignment="1" applyProtection="1">
      <alignment horizontal="center" vertical="center"/>
      <protection/>
    </xf>
    <xf numFmtId="0" fontId="21" fillId="25" borderId="0" xfId="0" applyFont="1" applyFill="1" applyAlignment="1" applyProtection="1">
      <alignment/>
      <protection/>
    </xf>
    <xf numFmtId="173" fontId="13" fillId="25" borderId="96" xfId="64" applyFont="1" applyFill="1" applyBorder="1" applyAlignment="1" applyProtection="1">
      <alignment vertical="center"/>
      <protection/>
    </xf>
    <xf numFmtId="0" fontId="13" fillId="25" borderId="96" xfId="67" applyFont="1" applyFill="1" applyBorder="1" applyAlignment="1" applyProtection="1">
      <alignment vertical="center"/>
      <protection/>
    </xf>
    <xf numFmtId="173" fontId="13" fillId="25" borderId="51" xfId="64" applyFont="1" applyFill="1" applyBorder="1" applyAlignment="1" applyProtection="1">
      <alignment vertical="center"/>
      <protection/>
    </xf>
    <xf numFmtId="1" fontId="13" fillId="22" borderId="44" xfId="64" applyNumberFormat="1" applyFont="1" applyFill="1" applyBorder="1" applyAlignment="1" applyProtection="1">
      <alignment vertical="center"/>
      <protection locked="0"/>
    </xf>
    <xf numFmtId="1" fontId="13" fillId="22" borderId="44" xfId="67" applyNumberFormat="1" applyFont="1" applyFill="1" applyBorder="1" applyAlignment="1" applyProtection="1">
      <alignment vertical="center"/>
      <protection locked="0"/>
    </xf>
    <xf numFmtId="173" fontId="21" fillId="25" borderId="0" xfId="64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173" fontId="34" fillId="25" borderId="51" xfId="64" applyFill="1" applyBorder="1" applyAlignment="1" applyProtection="1">
      <alignment vertical="center"/>
      <protection/>
    </xf>
    <xf numFmtId="49" fontId="17" fillId="25" borderId="23" xfId="61" applyNumberFormat="1" applyFont="1" applyFill="1" applyBorder="1" applyAlignment="1" applyProtection="1">
      <alignment horizontal="left" vertical="center"/>
      <protection locked="0"/>
    </xf>
    <xf numFmtId="49" fontId="17" fillId="25" borderId="0" xfId="61" applyNumberFormat="1" applyFont="1" applyFill="1" applyBorder="1" applyAlignment="1" applyProtection="1">
      <alignment horizontal="left" vertical="center"/>
      <protection locked="0"/>
    </xf>
    <xf numFmtId="0" fontId="48" fillId="0" borderId="0" xfId="64" applyNumberFormat="1" applyFont="1" applyBorder="1" applyAlignment="1">
      <alignment horizontal="center" vertical="center" wrapText="1"/>
      <protection/>
    </xf>
    <xf numFmtId="173" fontId="57" fillId="25" borderId="96" xfId="64" applyFont="1" applyFill="1" applyBorder="1" applyAlignment="1" applyProtection="1">
      <alignment horizontal="center" vertical="center"/>
      <protection/>
    </xf>
    <xf numFmtId="1" fontId="34" fillId="0" borderId="0" xfId="64" applyNumberFormat="1" applyAlignment="1" applyProtection="1">
      <alignment vertical="center"/>
      <protection/>
    </xf>
    <xf numFmtId="0" fontId="17" fillId="0" borderId="0" xfId="67" applyNumberFormat="1" applyAlignment="1" applyProtection="1">
      <alignment vertical="center"/>
      <protection locked="0"/>
    </xf>
    <xf numFmtId="0" fontId="21" fillId="25" borderId="0" xfId="0" applyFont="1" applyFill="1" applyBorder="1" applyAlignment="1" applyProtection="1">
      <alignment/>
      <protection/>
    </xf>
    <xf numFmtId="0" fontId="13" fillId="25" borderId="0" xfId="0" applyFont="1" applyFill="1" applyBorder="1" applyAlignment="1" applyProtection="1">
      <alignment/>
      <protection/>
    </xf>
    <xf numFmtId="0" fontId="0" fillId="25" borderId="96" xfId="0" applyFill="1" applyBorder="1" applyAlignment="1" applyProtection="1">
      <alignment vertical="center"/>
      <protection/>
    </xf>
    <xf numFmtId="1" fontId="13" fillId="22" borderId="44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3" fillId="22" borderId="44" xfId="64" applyNumberFormat="1" applyFont="1" applyFill="1" applyBorder="1" applyAlignment="1" applyProtection="1">
      <alignment vertical="center"/>
      <protection locked="0"/>
    </xf>
    <xf numFmtId="173" fontId="48" fillId="25" borderId="96" xfId="64" applyFont="1" applyFill="1" applyBorder="1" applyAlignment="1" applyProtection="1">
      <alignment horizontal="center" vertical="center"/>
      <protection/>
    </xf>
    <xf numFmtId="49" fontId="17" fillId="22" borderId="44" xfId="61" applyNumberFormat="1" applyFont="1" applyFill="1" applyBorder="1" applyAlignment="1" applyProtection="1">
      <alignment horizontal="left" vertical="center"/>
      <protection locked="0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64" fillId="25" borderId="0" xfId="0" applyFont="1" applyFill="1" applyBorder="1" applyAlignment="1">
      <alignment horizontal="center"/>
    </xf>
    <xf numFmtId="0" fontId="65" fillId="25" borderId="0" xfId="0" applyFont="1" applyFill="1" applyBorder="1" applyAlignment="1">
      <alignment horizontal="center"/>
    </xf>
    <xf numFmtId="198" fontId="0" fillId="25" borderId="0" xfId="0" applyNumberFormat="1" applyFill="1" applyAlignment="1">
      <alignment/>
    </xf>
    <xf numFmtId="0" fontId="66" fillId="25" borderId="0" xfId="0" applyFont="1" applyFill="1" applyAlignment="1">
      <alignment/>
    </xf>
    <xf numFmtId="198" fontId="0" fillId="25" borderId="0" xfId="0" applyNumberFormat="1" applyFill="1" applyBorder="1" applyAlignment="1">
      <alignment/>
    </xf>
    <xf numFmtId="0" fontId="67" fillId="25" borderId="0" xfId="0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58" fillId="25" borderId="0" xfId="0" applyFont="1" applyFill="1" applyAlignment="1">
      <alignment/>
    </xf>
    <xf numFmtId="0" fontId="24" fillId="25" borderId="44" xfId="0" applyFont="1" applyFill="1" applyBorder="1" applyAlignment="1">
      <alignment horizontal="center" wrapText="1"/>
    </xf>
    <xf numFmtId="0" fontId="24" fillId="25" borderId="44" xfId="0" applyFont="1" applyFill="1" applyBorder="1" applyAlignment="1">
      <alignment horizontal="center"/>
    </xf>
    <xf numFmtId="0" fontId="24" fillId="25" borderId="53" xfId="0" applyFont="1" applyFill="1" applyBorder="1" applyAlignment="1">
      <alignment horizontal="center" wrapText="1"/>
    </xf>
    <xf numFmtId="0" fontId="24" fillId="25" borderId="47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left"/>
    </xf>
    <xf numFmtId="0" fontId="24" fillId="25" borderId="35" xfId="0" applyFont="1" applyFill="1" applyBorder="1" applyAlignment="1">
      <alignment horizontal="center"/>
    </xf>
    <xf numFmtId="0" fontId="24" fillId="25" borderId="72" xfId="0" applyFont="1" applyFill="1" applyBorder="1" applyAlignment="1">
      <alignment horizontal="right"/>
    </xf>
    <xf numFmtId="0" fontId="7" fillId="25" borderId="98" xfId="0" applyFont="1" applyFill="1" applyBorder="1" applyAlignment="1">
      <alignment horizontal="left"/>
    </xf>
    <xf numFmtId="173" fontId="8" fillId="0" borderId="0" xfId="64" applyFont="1" applyFill="1" applyBorder="1" applyAlignment="1" applyProtection="1">
      <alignment horizontal="center" vertical="center"/>
      <protection/>
    </xf>
    <xf numFmtId="0" fontId="0" fillId="22" borderId="44" xfId="0" applyFill="1" applyBorder="1" applyAlignment="1" applyProtection="1">
      <alignment vertical="center"/>
      <protection/>
    </xf>
    <xf numFmtId="3" fontId="0" fillId="0" borderId="99" xfId="0" applyNumberFormat="1" applyBorder="1" applyAlignment="1" applyProtection="1">
      <alignment/>
      <protection locked="0"/>
    </xf>
    <xf numFmtId="3" fontId="0" fillId="0" borderId="100" xfId="0" applyNumberFormat="1" applyBorder="1" applyAlignment="1" applyProtection="1">
      <alignment/>
      <protection locked="0"/>
    </xf>
    <xf numFmtId="3" fontId="0" fillId="0" borderId="101" xfId="0" applyNumberFormat="1" applyBorder="1" applyAlignment="1" applyProtection="1">
      <alignment/>
      <protection locked="0"/>
    </xf>
    <xf numFmtId="173" fontId="21" fillId="25" borderId="0" xfId="64" applyFont="1" applyFill="1" applyBorder="1" applyAlignment="1" applyProtection="1">
      <alignment vertical="center" wrapText="1"/>
      <protection/>
    </xf>
    <xf numFmtId="0" fontId="8" fillId="25" borderId="0" xfId="0" applyFont="1" applyFill="1" applyAlignment="1" applyProtection="1">
      <alignment horizontal="center" vertical="top"/>
      <protection/>
    </xf>
    <xf numFmtId="173" fontId="17" fillId="25" borderId="0" xfId="64" applyFont="1" applyFill="1" applyBorder="1" applyAlignment="1" applyProtection="1">
      <alignment vertical="top"/>
      <protection/>
    </xf>
    <xf numFmtId="173" fontId="68" fillId="25" borderId="0" xfId="64" applyFont="1" applyFill="1" applyBorder="1" applyAlignment="1" applyProtection="1">
      <alignment vertical="center"/>
      <protection/>
    </xf>
    <xf numFmtId="173" fontId="13" fillId="22" borderId="56" xfId="64" applyFont="1" applyFill="1" applyBorder="1" applyAlignment="1" applyProtection="1">
      <alignment vertical="center"/>
      <protection/>
    </xf>
    <xf numFmtId="198" fontId="42" fillId="0" borderId="0" xfId="64" applyNumberFormat="1" applyFont="1" applyAlignment="1" applyProtection="1">
      <alignment vertical="center"/>
      <protection/>
    </xf>
    <xf numFmtId="198" fontId="17" fillId="0" borderId="0" xfId="64" applyNumberFormat="1" applyFont="1" applyAlignment="1" applyProtection="1">
      <alignment vertical="center"/>
      <protection/>
    </xf>
    <xf numFmtId="1" fontId="0" fillId="25" borderId="0" xfId="0" applyNumberFormat="1" applyFill="1" applyBorder="1" applyAlignment="1" applyProtection="1">
      <alignment/>
      <protection/>
    </xf>
    <xf numFmtId="173" fontId="34" fillId="25" borderId="0" xfId="64" applyFill="1" applyAlignment="1" applyProtection="1">
      <alignment vertical="center"/>
      <protection/>
    </xf>
    <xf numFmtId="0" fontId="17" fillId="25" borderId="0" xfId="67" applyFill="1" applyAlignment="1" applyProtection="1">
      <alignment vertical="center"/>
      <protection/>
    </xf>
    <xf numFmtId="173" fontId="57" fillId="25" borderId="0" xfId="64" applyFont="1" applyFill="1" applyAlignment="1" applyProtection="1">
      <alignment vertical="center"/>
      <protection/>
    </xf>
    <xf numFmtId="173" fontId="34" fillId="25" borderId="0" xfId="64" applyFill="1" applyAlignment="1" applyProtection="1">
      <alignment vertical="center"/>
      <protection locked="0"/>
    </xf>
    <xf numFmtId="1" fontId="34" fillId="0" borderId="0" xfId="64" applyNumberFormat="1" applyAlignment="1" applyProtection="1">
      <alignment vertical="center"/>
      <protection locked="0"/>
    </xf>
    <xf numFmtId="0" fontId="17" fillId="25" borderId="0" xfId="64" applyNumberFormat="1" applyFont="1" applyFill="1" applyBorder="1" applyAlignment="1" applyProtection="1">
      <alignment vertical="center"/>
      <protection/>
    </xf>
    <xf numFmtId="173" fontId="44" fillId="20" borderId="74" xfId="66" applyNumberFormat="1" applyFont="1" applyFill="1" applyBorder="1" applyAlignment="1" applyProtection="1">
      <alignment horizontal="right" vertical="center"/>
      <protection/>
    </xf>
    <xf numFmtId="173" fontId="17" fillId="20" borderId="102" xfId="66" applyNumberFormat="1" applyFont="1" applyFill="1" applyBorder="1" applyAlignment="1" applyProtection="1">
      <alignment vertical="center"/>
      <protection/>
    </xf>
    <xf numFmtId="0" fontId="86" fillId="20" borderId="102" xfId="63" applyFont="1" applyFill="1" applyBorder="1" applyAlignment="1">
      <alignment horizontal="center" readingOrder="1"/>
      <protection/>
    </xf>
    <xf numFmtId="173" fontId="17" fillId="20" borderId="58" xfId="66" applyNumberFormat="1" applyFont="1" applyFill="1" applyBorder="1" applyAlignment="1" applyProtection="1">
      <alignment vertical="center"/>
      <protection/>
    </xf>
    <xf numFmtId="173" fontId="34" fillId="0" borderId="0" xfId="66" applyNumberFormat="1" applyAlignment="1" applyProtection="1">
      <alignment vertical="center"/>
      <protection hidden="1"/>
    </xf>
    <xf numFmtId="173" fontId="34" fillId="0" borderId="0" xfId="66" applyNumberFormat="1" applyAlignment="1" applyProtection="1">
      <alignment vertical="center"/>
      <protection/>
    </xf>
    <xf numFmtId="173" fontId="44" fillId="20" borderId="23" xfId="66" applyNumberFormat="1" applyFont="1" applyFill="1" applyBorder="1" applyAlignment="1" applyProtection="1">
      <alignment horizontal="right" vertical="center"/>
      <protection/>
    </xf>
    <xf numFmtId="173" fontId="17" fillId="20" borderId="0" xfId="66" applyNumberFormat="1" applyFont="1" applyFill="1" applyBorder="1" applyAlignment="1" applyProtection="1">
      <alignment vertical="center"/>
      <protection/>
    </xf>
    <xf numFmtId="0" fontId="86" fillId="20" borderId="0" xfId="63" applyFont="1" applyFill="1" applyBorder="1" applyAlignment="1">
      <alignment horizontal="left" readingOrder="1"/>
      <protection/>
    </xf>
    <xf numFmtId="173" fontId="17" fillId="20" borderId="96" xfId="66" applyNumberFormat="1" applyFont="1" applyFill="1" applyBorder="1" applyAlignment="1" applyProtection="1">
      <alignment vertical="center"/>
      <protection/>
    </xf>
    <xf numFmtId="0" fontId="86" fillId="20" borderId="0" xfId="63" applyFont="1" applyFill="1" applyBorder="1" applyAlignment="1">
      <alignment horizontal="left"/>
      <protection/>
    </xf>
    <xf numFmtId="173" fontId="34" fillId="20" borderId="0" xfId="66" applyNumberFormat="1" applyFill="1" applyBorder="1" applyAlignment="1" applyProtection="1">
      <alignment vertical="center"/>
      <protection/>
    </xf>
    <xf numFmtId="173" fontId="44" fillId="20" borderId="72" xfId="66" applyNumberFormat="1" applyFont="1" applyFill="1" applyBorder="1" applyAlignment="1" applyProtection="1">
      <alignment horizontal="right" vertical="top"/>
      <protection/>
    </xf>
    <xf numFmtId="0" fontId="86" fillId="20" borderId="48" xfId="63" applyFont="1" applyFill="1" applyBorder="1" applyAlignment="1">
      <alignment vertical="top"/>
      <protection/>
    </xf>
    <xf numFmtId="0" fontId="86" fillId="20" borderId="48" xfId="63" applyFont="1" applyFill="1" applyBorder="1" applyAlignment="1">
      <alignment horizontal="left" vertical="top"/>
      <protection/>
    </xf>
    <xf numFmtId="173" fontId="17" fillId="20" borderId="48" xfId="66" applyNumberFormat="1" applyFont="1" applyFill="1" applyBorder="1" applyAlignment="1" applyProtection="1">
      <alignment vertical="top"/>
      <protection/>
    </xf>
    <xf numFmtId="173" fontId="17" fillId="20" borderId="51" xfId="66" applyNumberFormat="1" applyFont="1" applyFill="1" applyBorder="1" applyAlignment="1" applyProtection="1">
      <alignment vertical="top"/>
      <protection/>
    </xf>
    <xf numFmtId="173" fontId="34" fillId="0" borderId="0" xfId="66" applyNumberFormat="1" applyAlignment="1" applyProtection="1">
      <alignment vertical="top"/>
      <protection/>
    </xf>
    <xf numFmtId="173" fontId="44" fillId="0" borderId="0" xfId="66" applyNumberFormat="1" applyFont="1" applyAlignment="1" applyProtection="1">
      <alignment horizontal="right" vertical="center"/>
      <protection/>
    </xf>
    <xf numFmtId="173" fontId="17" fillId="0" borderId="0" xfId="66" applyNumberFormat="1" applyFont="1" applyAlignment="1" applyProtection="1">
      <alignment vertical="center"/>
      <protection/>
    </xf>
    <xf numFmtId="173" fontId="44" fillId="0" borderId="0" xfId="66" applyNumberFormat="1" applyFont="1" applyAlignment="1" applyProtection="1">
      <alignment vertical="center"/>
      <protection/>
    </xf>
    <xf numFmtId="173" fontId="46" fillId="0" borderId="0" xfId="66" applyNumberFormat="1" applyFont="1" applyAlignment="1" applyProtection="1">
      <alignment horizontal="left" vertical="center"/>
      <protection/>
    </xf>
    <xf numFmtId="173" fontId="36" fillId="0" borderId="0" xfId="66" applyNumberFormat="1" applyFont="1" applyAlignment="1" applyProtection="1">
      <alignment vertical="center"/>
      <protection/>
    </xf>
    <xf numFmtId="173" fontId="46" fillId="0" borderId="0" xfId="66" applyNumberFormat="1" applyFont="1" applyAlignment="1" applyProtection="1">
      <alignment vertical="center"/>
      <protection/>
    </xf>
    <xf numFmtId="173" fontId="35" fillId="0" borderId="0" xfId="66" applyNumberFormat="1" applyFont="1" applyAlignment="1" applyProtection="1">
      <alignment vertical="center"/>
      <protection/>
    </xf>
    <xf numFmtId="173" fontId="37" fillId="0" borderId="0" xfId="66" applyNumberFormat="1" applyFont="1" applyFill="1" applyBorder="1" applyAlignment="1" applyProtection="1">
      <alignment vertical="center"/>
      <protection/>
    </xf>
    <xf numFmtId="173" fontId="36" fillId="0" borderId="0" xfId="66" applyNumberFormat="1" applyFont="1" applyFill="1" applyBorder="1" applyAlignment="1" applyProtection="1">
      <alignment vertical="center"/>
      <protection/>
    </xf>
    <xf numFmtId="173" fontId="37" fillId="0" borderId="0" xfId="66" applyNumberFormat="1" applyFont="1" applyFill="1" applyBorder="1" applyAlignment="1" applyProtection="1">
      <alignment horizontal="center" vertical="center" wrapText="1"/>
      <protection/>
    </xf>
    <xf numFmtId="173" fontId="44" fillId="0" borderId="0" xfId="66" applyNumberFormat="1" applyFont="1" applyBorder="1" applyAlignment="1" applyProtection="1">
      <alignment horizontal="right" vertical="center"/>
      <protection/>
    </xf>
    <xf numFmtId="173" fontId="37" fillId="26" borderId="35" xfId="66" applyNumberFormat="1" applyFont="1" applyFill="1" applyBorder="1" applyAlignment="1" applyProtection="1">
      <alignment horizontal="left" vertical="center"/>
      <protection/>
    </xf>
    <xf numFmtId="173" fontId="37" fillId="26" borderId="103" xfId="66" applyNumberFormat="1" applyFont="1" applyFill="1" applyBorder="1" applyAlignment="1" applyProtection="1">
      <alignment horizontal="left" vertical="center"/>
      <protection/>
    </xf>
    <xf numFmtId="173" fontId="37" fillId="26" borderId="57" xfId="66" applyNumberFormat="1" applyFont="1" applyFill="1" applyBorder="1" applyAlignment="1" applyProtection="1">
      <alignment vertical="center"/>
      <protection/>
    </xf>
    <xf numFmtId="173" fontId="37" fillId="0" borderId="0" xfId="66" applyNumberFormat="1" applyFont="1" applyFill="1" applyBorder="1" applyAlignment="1" applyProtection="1">
      <alignment horizontal="left" vertical="center"/>
      <protection/>
    </xf>
    <xf numFmtId="0" fontId="23" fillId="0" borderId="0" xfId="60" applyFont="1" applyProtection="1">
      <alignment/>
      <protection/>
    </xf>
    <xf numFmtId="0" fontId="0" fillId="0" borderId="0" xfId="60" applyProtection="1">
      <alignment/>
      <protection/>
    </xf>
    <xf numFmtId="173" fontId="44" fillId="0" borderId="74" xfId="66" applyNumberFormat="1" applyFont="1" applyBorder="1" applyAlignment="1" applyProtection="1">
      <alignment horizontal="right" vertical="center"/>
      <protection/>
    </xf>
    <xf numFmtId="173" fontId="13" fillId="0" borderId="102" xfId="66" applyNumberFormat="1" applyFont="1" applyBorder="1" applyAlignment="1" applyProtection="1">
      <alignment vertical="center"/>
      <protection/>
    </xf>
    <xf numFmtId="173" fontId="17" fillId="0" borderId="102" xfId="66" applyNumberFormat="1" applyFont="1" applyBorder="1" applyAlignment="1" applyProtection="1">
      <alignment vertical="center"/>
      <protection/>
    </xf>
    <xf numFmtId="173" fontId="8" fillId="7" borderId="35" xfId="66" applyNumberFormat="1" applyFont="1" applyFill="1" applyBorder="1" applyAlignment="1" applyProtection="1">
      <alignment horizontal="center" vertical="center"/>
      <protection/>
    </xf>
    <xf numFmtId="0" fontId="8" fillId="7" borderId="103" xfId="62" applyFont="1" applyFill="1" applyBorder="1" applyAlignment="1" applyProtection="1">
      <alignment horizontal="center" vertical="center"/>
      <protection/>
    </xf>
    <xf numFmtId="0" fontId="8" fillId="7" borderId="57" xfId="62" applyFont="1" applyFill="1" applyBorder="1" applyAlignment="1" applyProtection="1">
      <alignment horizontal="center" vertical="center"/>
      <protection/>
    </xf>
    <xf numFmtId="173" fontId="44" fillId="0" borderId="23" xfId="66" applyNumberFormat="1" applyFont="1" applyBorder="1" applyAlignment="1" applyProtection="1">
      <alignment horizontal="right"/>
      <protection/>
    </xf>
    <xf numFmtId="173" fontId="13" fillId="0" borderId="0" xfId="66" applyNumberFormat="1" applyFont="1" applyBorder="1" applyAlignment="1" applyProtection="1">
      <alignment/>
      <protection/>
    </xf>
    <xf numFmtId="173" fontId="17" fillId="0" borderId="0" xfId="66" applyNumberFormat="1" applyFont="1" applyBorder="1" applyAlignment="1" applyProtection="1">
      <alignment/>
      <protection/>
    </xf>
    <xf numFmtId="173" fontId="13" fillId="25" borderId="44" xfId="66" applyNumberFormat="1" applyFont="1" applyFill="1" applyBorder="1" applyAlignment="1" applyProtection="1">
      <alignment/>
      <protection locked="0"/>
    </xf>
    <xf numFmtId="173" fontId="34" fillId="0" borderId="0" xfId="66" applyNumberFormat="1" applyAlignment="1" applyProtection="1">
      <alignment/>
      <protection/>
    </xf>
    <xf numFmtId="0" fontId="0" fillId="0" borderId="0" xfId="60" applyBorder="1" applyAlignment="1" applyProtection="1">
      <alignment/>
      <protection/>
    </xf>
    <xf numFmtId="0" fontId="0" fillId="0" borderId="96" xfId="60" applyBorder="1" applyAlignment="1" applyProtection="1">
      <alignment/>
      <protection/>
    </xf>
    <xf numFmtId="173" fontId="13" fillId="0" borderId="0" xfId="66" applyNumberFormat="1" applyFont="1" applyFill="1" applyBorder="1" applyAlignment="1" applyProtection="1">
      <alignment horizontal="left"/>
      <protection/>
    </xf>
    <xf numFmtId="173" fontId="13" fillId="0" borderId="0" xfId="66" applyNumberFormat="1" applyFont="1" applyFill="1" applyBorder="1" applyAlignment="1" applyProtection="1">
      <alignment horizontal="left" vertical="top"/>
      <protection/>
    </xf>
    <xf numFmtId="173" fontId="13" fillId="20" borderId="44" xfId="66" applyNumberFormat="1" applyFont="1" applyFill="1" applyBorder="1" applyAlignment="1" applyProtection="1">
      <alignment/>
      <protection/>
    </xf>
    <xf numFmtId="173" fontId="13" fillId="0" borderId="0" xfId="66" applyNumberFormat="1" applyFont="1" applyFill="1" applyBorder="1" applyAlignment="1" applyProtection="1">
      <alignment horizontal="left" vertical="center"/>
      <protection/>
    </xf>
    <xf numFmtId="173" fontId="17" fillId="0" borderId="0" xfId="66" applyNumberFormat="1" applyFont="1" applyFill="1" applyBorder="1" applyAlignment="1" applyProtection="1">
      <alignment vertical="center"/>
      <protection/>
    </xf>
    <xf numFmtId="173" fontId="8" fillId="27" borderId="44" xfId="66" applyNumberFormat="1" applyFont="1" applyFill="1" applyBorder="1" applyAlignment="1" applyProtection="1">
      <alignment horizontal="center" vertical="center"/>
      <protection/>
    </xf>
    <xf numFmtId="173" fontId="17" fillId="0" borderId="0" xfId="66" applyNumberFormat="1" applyFont="1" applyFill="1" applyBorder="1" applyAlignment="1" applyProtection="1">
      <alignment/>
      <protection/>
    </xf>
    <xf numFmtId="1" fontId="13" fillId="22" borderId="44" xfId="66" applyNumberFormat="1" applyFont="1" applyFill="1" applyBorder="1" applyAlignment="1" applyProtection="1">
      <alignment/>
      <protection locked="0"/>
    </xf>
    <xf numFmtId="173" fontId="44" fillId="0" borderId="23" xfId="66" applyNumberFormat="1" applyFont="1" applyBorder="1" applyAlignment="1" applyProtection="1">
      <alignment horizontal="right" vertical="center"/>
      <protection/>
    </xf>
    <xf numFmtId="173" fontId="17" fillId="0" borderId="96" xfId="66" applyNumberFormat="1" applyFont="1" applyFill="1" applyBorder="1" applyAlignment="1" applyProtection="1">
      <alignment/>
      <protection/>
    </xf>
    <xf numFmtId="173" fontId="13" fillId="0" borderId="0" xfId="66" applyNumberFormat="1" applyFont="1" applyFill="1" applyBorder="1" applyAlignment="1" applyProtection="1">
      <alignment horizontal="left" wrapText="1"/>
      <protection/>
    </xf>
    <xf numFmtId="2" fontId="13" fillId="22" borderId="44" xfId="66" applyNumberFormat="1" applyFont="1" applyFill="1" applyBorder="1" applyAlignment="1" applyProtection="1">
      <alignment/>
      <protection locked="0"/>
    </xf>
    <xf numFmtId="173" fontId="13" fillId="0" borderId="96" xfId="66" applyNumberFormat="1" applyFont="1" applyFill="1" applyBorder="1" applyAlignment="1" applyProtection="1">
      <alignment horizontal="left" wrapText="1"/>
      <protection/>
    </xf>
    <xf numFmtId="173" fontId="44" fillId="0" borderId="0" xfId="66" applyNumberFormat="1" applyFont="1" applyBorder="1" applyAlignment="1" applyProtection="1">
      <alignment horizontal="right"/>
      <protection/>
    </xf>
    <xf numFmtId="2" fontId="17" fillId="25" borderId="58" xfId="66" applyNumberFormat="1" applyFont="1" applyFill="1" applyBorder="1" applyAlignment="1" applyProtection="1">
      <alignment/>
      <protection/>
    </xf>
    <xf numFmtId="2" fontId="13" fillId="20" borderId="44" xfId="66" applyNumberFormat="1" applyFont="1" applyFill="1" applyBorder="1" applyAlignment="1" applyProtection="1">
      <alignment/>
      <protection/>
    </xf>
    <xf numFmtId="2" fontId="17" fillId="25" borderId="96" xfId="66" applyNumberFormat="1" applyFont="1" applyFill="1" applyBorder="1" applyAlignment="1" applyProtection="1">
      <alignment/>
      <protection/>
    </xf>
    <xf numFmtId="173" fontId="13" fillId="0" borderId="48" xfId="66" applyNumberFormat="1" applyFont="1" applyFill="1" applyBorder="1" applyAlignment="1" applyProtection="1">
      <alignment horizontal="left"/>
      <protection/>
    </xf>
    <xf numFmtId="173" fontId="13" fillId="0" borderId="48" xfId="66" applyNumberFormat="1" applyFont="1" applyFill="1" applyBorder="1" applyAlignment="1" applyProtection="1">
      <alignment horizontal="left" wrapText="1"/>
      <protection/>
    </xf>
    <xf numFmtId="2" fontId="17" fillId="25" borderId="51" xfId="66" applyNumberFormat="1" applyFont="1" applyFill="1" applyBorder="1" applyAlignment="1" applyProtection="1">
      <alignment/>
      <protection/>
    </xf>
    <xf numFmtId="173" fontId="13" fillId="0" borderId="0" xfId="66" applyNumberFormat="1" applyFont="1" applyFill="1" applyAlignment="1" applyProtection="1">
      <alignment horizontal="left"/>
      <protection/>
    </xf>
    <xf numFmtId="173" fontId="17" fillId="0" borderId="102" xfId="66" applyNumberFormat="1" applyFont="1" applyBorder="1" applyAlignment="1" applyProtection="1">
      <alignment horizontal="left" vertical="center"/>
      <protection/>
    </xf>
    <xf numFmtId="173" fontId="9" fillId="7" borderId="44" xfId="66" applyNumberFormat="1" applyFont="1" applyFill="1" applyBorder="1" applyAlignment="1" applyProtection="1">
      <alignment horizontal="center" vertical="center"/>
      <protection/>
    </xf>
    <xf numFmtId="173" fontId="9" fillId="23" borderId="44" xfId="66" applyNumberFormat="1" applyFont="1" applyFill="1" applyBorder="1" applyAlignment="1" applyProtection="1">
      <alignment horizontal="center" vertical="center"/>
      <protection/>
    </xf>
    <xf numFmtId="173" fontId="17" fillId="22" borderId="44" xfId="66" applyNumberFormat="1" applyFont="1" applyFill="1" applyBorder="1" applyAlignment="1" applyProtection="1">
      <alignment/>
      <protection/>
    </xf>
    <xf numFmtId="173" fontId="34" fillId="0" borderId="0" xfId="66" applyNumberFormat="1" applyAlignment="1" applyProtection="1">
      <alignment vertical="center"/>
      <protection hidden="1" locked="0"/>
    </xf>
    <xf numFmtId="173" fontId="13" fillId="0" borderId="0" xfId="66" applyNumberFormat="1" applyFont="1" applyBorder="1" applyAlignment="1" applyProtection="1">
      <alignment horizontal="left"/>
      <protection/>
    </xf>
    <xf numFmtId="173" fontId="17" fillId="0" borderId="0" xfId="66" applyNumberFormat="1" applyFont="1" applyBorder="1" applyAlignment="1" applyProtection="1">
      <alignment horizontal="left"/>
      <protection/>
    </xf>
    <xf numFmtId="173" fontId="17" fillId="0" borderId="96" xfId="66" applyNumberFormat="1" applyFont="1" applyBorder="1" applyAlignment="1" applyProtection="1">
      <alignment/>
      <protection/>
    </xf>
    <xf numFmtId="173" fontId="13" fillId="0" borderId="0" xfId="66" applyNumberFormat="1" applyFont="1" applyFill="1" applyBorder="1" applyAlignment="1" applyProtection="1">
      <alignment wrapText="1"/>
      <protection/>
    </xf>
    <xf numFmtId="173" fontId="17" fillId="25" borderId="0" xfId="66" applyNumberFormat="1" applyFont="1" applyFill="1" applyBorder="1" applyAlignment="1" applyProtection="1">
      <alignment/>
      <protection/>
    </xf>
    <xf numFmtId="173" fontId="17" fillId="25" borderId="96" xfId="66" applyNumberFormat="1" applyFont="1" applyFill="1" applyBorder="1" applyAlignment="1" applyProtection="1">
      <alignment/>
      <protection/>
    </xf>
    <xf numFmtId="173" fontId="34" fillId="0" borderId="0" xfId="66" applyNumberFormat="1" applyBorder="1" applyAlignment="1" applyProtection="1">
      <alignment vertical="center"/>
      <protection/>
    </xf>
    <xf numFmtId="173" fontId="13" fillId="0" borderId="0" xfId="66" applyNumberFormat="1" applyFont="1" applyBorder="1" applyAlignment="1" applyProtection="1">
      <alignment vertical="center"/>
      <protection/>
    </xf>
    <xf numFmtId="173" fontId="13" fillId="0" borderId="0" xfId="66" applyNumberFormat="1" applyFont="1" applyBorder="1" applyAlignment="1" applyProtection="1">
      <alignment horizontal="left" vertical="center"/>
      <protection/>
    </xf>
    <xf numFmtId="173" fontId="13" fillId="0" borderId="44" xfId="66" applyNumberFormat="1" applyFont="1" applyFill="1" applyBorder="1" applyAlignment="1" applyProtection="1">
      <alignment vertical="center"/>
      <protection locked="0"/>
    </xf>
    <xf numFmtId="173" fontId="17" fillId="0" borderId="0" xfId="66" applyNumberFormat="1" applyFont="1" applyBorder="1" applyAlignment="1" applyProtection="1">
      <alignment horizontal="left" vertical="center"/>
      <protection/>
    </xf>
    <xf numFmtId="173" fontId="17" fillId="0" borderId="0" xfId="66" applyNumberFormat="1" applyFont="1" applyBorder="1" applyAlignment="1" applyProtection="1">
      <alignment vertical="center"/>
      <protection/>
    </xf>
    <xf numFmtId="0" fontId="0" fillId="0" borderId="0" xfId="60" applyBorder="1" applyProtection="1">
      <alignment/>
      <protection/>
    </xf>
    <xf numFmtId="0" fontId="0" fillId="0" borderId="96" xfId="60" applyBorder="1" applyProtection="1">
      <alignment/>
      <protection/>
    </xf>
    <xf numFmtId="173" fontId="17" fillId="0" borderId="96" xfId="66" applyNumberFormat="1" applyFont="1" applyBorder="1" applyAlignment="1" applyProtection="1">
      <alignment vertical="center"/>
      <protection/>
    </xf>
    <xf numFmtId="173" fontId="44" fillId="0" borderId="72" xfId="66" applyNumberFormat="1" applyFont="1" applyBorder="1" applyAlignment="1" applyProtection="1">
      <alignment horizontal="right" vertical="center"/>
      <protection/>
    </xf>
    <xf numFmtId="173" fontId="34" fillId="0" borderId="48" xfId="66" applyNumberFormat="1" applyBorder="1" applyAlignment="1" applyProtection="1">
      <alignment vertical="center"/>
      <protection/>
    </xf>
    <xf numFmtId="173" fontId="17" fillId="0" borderId="48" xfId="66" applyNumberFormat="1" applyFont="1" applyBorder="1" applyAlignment="1" applyProtection="1">
      <alignment horizontal="left" vertical="center"/>
      <protection/>
    </xf>
    <xf numFmtId="173" fontId="17" fillId="0" borderId="48" xfId="66" applyNumberFormat="1" applyFont="1" applyBorder="1" applyAlignment="1" applyProtection="1">
      <alignment vertical="center"/>
      <protection/>
    </xf>
    <xf numFmtId="173" fontId="23" fillId="0" borderId="0" xfId="66" applyNumberFormat="1" applyFont="1" applyAlignment="1" applyProtection="1">
      <alignment vertical="center"/>
      <protection/>
    </xf>
    <xf numFmtId="173" fontId="17" fillId="0" borderId="0" xfId="66" applyNumberFormat="1" applyFont="1" applyAlignment="1" applyProtection="1">
      <alignment horizontal="left" vertical="center"/>
      <protection/>
    </xf>
    <xf numFmtId="173" fontId="13" fillId="0" borderId="96" xfId="66" applyNumberFormat="1" applyFont="1" applyFill="1" applyBorder="1" applyAlignment="1" applyProtection="1">
      <alignment wrapText="1"/>
      <protection/>
    </xf>
    <xf numFmtId="0" fontId="17" fillId="0" borderId="0" xfId="68" applyAlignment="1" applyProtection="1">
      <alignment/>
      <protection/>
    </xf>
    <xf numFmtId="173" fontId="17" fillId="0" borderId="96" xfId="66" applyNumberFormat="1" applyFont="1" applyFill="1" applyBorder="1" applyAlignment="1" applyProtection="1">
      <alignment vertical="center"/>
      <protection/>
    </xf>
    <xf numFmtId="173" fontId="34" fillId="0" borderId="0" xfId="66" applyNumberFormat="1" applyBorder="1" applyAlignment="1" applyProtection="1">
      <alignment/>
      <protection/>
    </xf>
    <xf numFmtId="0" fontId="0" fillId="0" borderId="0" xfId="60" applyFill="1" applyBorder="1" applyAlignment="1" applyProtection="1">
      <alignment/>
      <protection/>
    </xf>
    <xf numFmtId="1" fontId="13" fillId="20" borderId="44" xfId="66" applyNumberFormat="1" applyFont="1" applyFill="1" applyBorder="1" applyAlignment="1" applyProtection="1">
      <alignment/>
      <protection/>
    </xf>
    <xf numFmtId="2" fontId="17" fillId="0" borderId="51" xfId="66" applyNumberFormat="1" applyFont="1" applyFill="1" applyBorder="1" applyAlignment="1" applyProtection="1">
      <alignment/>
      <protection/>
    </xf>
    <xf numFmtId="173" fontId="44" fillId="0" borderId="0" xfId="66" applyNumberFormat="1" applyFont="1" applyAlignment="1" applyProtection="1">
      <alignment horizontal="right"/>
      <protection/>
    </xf>
    <xf numFmtId="173" fontId="23" fillId="0" borderId="0" xfId="66" applyNumberFormat="1" applyFont="1" applyFill="1" applyAlignment="1" applyProtection="1">
      <alignment horizontal="left"/>
      <protection/>
    </xf>
    <xf numFmtId="0" fontId="0" fillId="0" borderId="0" xfId="60" applyAlignment="1" applyProtection="1">
      <alignment/>
      <protection/>
    </xf>
    <xf numFmtId="173" fontId="44" fillId="0" borderId="74" xfId="66" applyNumberFormat="1" applyFont="1" applyBorder="1" applyAlignment="1" applyProtection="1">
      <alignment horizontal="right"/>
      <protection/>
    </xf>
    <xf numFmtId="173" fontId="13" fillId="0" borderId="102" xfId="66" applyNumberFormat="1" applyFont="1" applyFill="1" applyBorder="1" applyAlignment="1" applyProtection="1">
      <alignment horizontal="left"/>
      <protection/>
    </xf>
    <xf numFmtId="0" fontId="59" fillId="0" borderId="0" xfId="60" applyNumberFormat="1" applyFont="1" applyAlignment="1" applyProtection="1">
      <alignment vertical="center"/>
      <protection/>
    </xf>
    <xf numFmtId="173" fontId="17" fillId="22" borderId="44" xfId="66" applyNumberFormat="1" applyFont="1" applyFill="1" applyBorder="1" applyAlignment="1" applyProtection="1">
      <alignment vertical="center"/>
      <protection/>
    </xf>
    <xf numFmtId="173" fontId="17" fillId="22" borderId="59" xfId="66" applyNumberFormat="1" applyFont="1" applyFill="1" applyBorder="1" applyAlignment="1" applyProtection="1">
      <alignment vertical="center"/>
      <protection/>
    </xf>
    <xf numFmtId="173" fontId="23" fillId="0" borderId="0" xfId="66" applyNumberFormat="1" applyFont="1" applyAlignment="1" applyProtection="1">
      <alignment horizontal="center" vertical="center"/>
      <protection/>
    </xf>
    <xf numFmtId="173" fontId="13" fillId="0" borderId="0" xfId="66" applyNumberFormat="1" applyFont="1" applyBorder="1" applyAlignment="1" applyProtection="1">
      <alignment horizontal="centerContinuous" vertical="center" wrapText="1"/>
      <protection/>
    </xf>
    <xf numFmtId="173" fontId="56" fillId="0" borderId="0" xfId="66" applyNumberFormat="1" applyFont="1" applyBorder="1" applyAlignment="1" applyProtection="1">
      <alignment/>
      <protection/>
    </xf>
    <xf numFmtId="173" fontId="23" fillId="0" borderId="0" xfId="66" applyNumberFormat="1" applyFont="1" applyFill="1" applyBorder="1" applyAlignment="1" applyProtection="1">
      <alignment horizontal="center" vertical="center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55" fillId="0" borderId="0" xfId="60" applyFont="1" applyBorder="1" applyAlignment="1" applyProtection="1">
      <alignment/>
      <protection/>
    </xf>
    <xf numFmtId="0" fontId="56" fillId="0" borderId="0" xfId="60" applyFont="1" applyBorder="1" applyAlignment="1" applyProtection="1">
      <alignment/>
      <protection/>
    </xf>
    <xf numFmtId="0" fontId="0" fillId="0" borderId="96" xfId="60" applyBorder="1" applyAlignment="1" applyProtection="1">
      <alignment wrapText="1"/>
      <protection/>
    </xf>
    <xf numFmtId="0" fontId="55" fillId="0" borderId="0" xfId="60" applyFont="1" applyBorder="1" applyAlignment="1" applyProtection="1">
      <alignment wrapText="1"/>
      <protection/>
    </xf>
    <xf numFmtId="0" fontId="56" fillId="0" borderId="0" xfId="60" applyFont="1" applyBorder="1" applyAlignment="1" applyProtection="1">
      <alignment wrapText="1"/>
      <protection/>
    </xf>
    <xf numFmtId="0" fontId="0" fillId="0" borderId="0" xfId="60" applyBorder="1" applyAlignment="1" applyProtection="1">
      <alignment wrapText="1"/>
      <protection/>
    </xf>
    <xf numFmtId="173" fontId="56" fillId="0" borderId="0" xfId="66" applyNumberFormat="1" applyFont="1" applyBorder="1" applyAlignment="1" applyProtection="1">
      <alignment vertical="center"/>
      <protection/>
    </xf>
    <xf numFmtId="1" fontId="13" fillId="22" borderId="44" xfId="66" applyNumberFormat="1" applyFont="1" applyFill="1" applyBorder="1" applyAlignment="1" applyProtection="1">
      <alignment vertical="center"/>
      <protection locked="0"/>
    </xf>
    <xf numFmtId="0" fontId="13" fillId="0" borderId="0" xfId="68" applyFont="1" applyBorder="1" applyAlignment="1" applyProtection="1">
      <alignment vertical="center"/>
      <protection/>
    </xf>
    <xf numFmtId="173" fontId="44" fillId="0" borderId="23" xfId="66" applyNumberFormat="1" applyFont="1" applyFill="1" applyBorder="1" applyAlignment="1" applyProtection="1">
      <alignment horizontal="right" vertical="center"/>
      <protection/>
    </xf>
    <xf numFmtId="0" fontId="13" fillId="0" borderId="0" xfId="68" applyFont="1" applyFill="1" applyBorder="1" applyAlignment="1" applyProtection="1">
      <alignment vertical="center"/>
      <protection/>
    </xf>
    <xf numFmtId="173" fontId="56" fillId="0" borderId="0" xfId="66" applyNumberFormat="1" applyFont="1" applyFill="1" applyBorder="1" applyAlignment="1" applyProtection="1">
      <alignment vertical="center"/>
      <protection/>
    </xf>
    <xf numFmtId="173" fontId="13" fillId="0" borderId="0" xfId="66" applyNumberFormat="1" applyFont="1" applyFill="1" applyBorder="1" applyAlignment="1" applyProtection="1">
      <alignment vertical="center"/>
      <protection/>
    </xf>
    <xf numFmtId="173" fontId="17" fillId="0" borderId="51" xfId="66" applyNumberFormat="1" applyFont="1" applyFill="1" applyBorder="1" applyAlignment="1" applyProtection="1">
      <alignment vertical="center"/>
      <protection/>
    </xf>
    <xf numFmtId="2" fontId="13" fillId="20" borderId="44" xfId="66" applyNumberFormat="1" applyFont="1" applyFill="1" applyBorder="1" applyAlignment="1" applyProtection="1">
      <alignment vertical="center"/>
      <protection/>
    </xf>
    <xf numFmtId="1" fontId="13" fillId="20" borderId="44" xfId="66" applyNumberFormat="1" applyFont="1" applyFill="1" applyBorder="1" applyAlignment="1" applyProtection="1">
      <alignment vertical="center"/>
      <protection/>
    </xf>
    <xf numFmtId="173" fontId="17" fillId="0" borderId="51" xfId="66" applyNumberFormat="1" applyFont="1" applyBorder="1" applyAlignment="1" applyProtection="1">
      <alignment vertical="center"/>
      <protection/>
    </xf>
    <xf numFmtId="173" fontId="44" fillId="20" borderId="35" xfId="66" applyNumberFormat="1" applyFont="1" applyFill="1" applyBorder="1" applyAlignment="1" applyProtection="1">
      <alignment vertical="center"/>
      <protection/>
    </xf>
    <xf numFmtId="0" fontId="87" fillId="20" borderId="103" xfId="63" applyFont="1" applyFill="1" applyBorder="1" applyAlignment="1" applyProtection="1">
      <alignment horizontal="left" vertical="center" readingOrder="1"/>
      <protection/>
    </xf>
    <xf numFmtId="173" fontId="17" fillId="20" borderId="103" xfId="66" applyNumberFormat="1" applyFont="1" applyFill="1" applyBorder="1" applyAlignment="1" applyProtection="1">
      <alignment vertical="center"/>
      <protection/>
    </xf>
    <xf numFmtId="0" fontId="17" fillId="20" borderId="103" xfId="68" applyFont="1" applyFill="1" applyBorder="1" applyAlignment="1" applyProtection="1">
      <alignment vertical="center" wrapText="1"/>
      <protection/>
    </xf>
    <xf numFmtId="0" fontId="17" fillId="20" borderId="57" xfId="68" applyFont="1" applyFill="1" applyBorder="1" applyAlignment="1" applyProtection="1">
      <alignment vertical="center" wrapText="1"/>
      <protection/>
    </xf>
    <xf numFmtId="173" fontId="34" fillId="0" borderId="0" xfId="66" applyNumberFormat="1" applyFill="1" applyBorder="1" applyAlignment="1" applyProtection="1">
      <alignment vertical="center"/>
      <protection/>
    </xf>
    <xf numFmtId="173" fontId="44" fillId="0" borderId="0" xfId="66" applyNumberFormat="1" applyFont="1" applyBorder="1" applyAlignment="1" applyProtection="1">
      <alignment vertical="center"/>
      <protection/>
    </xf>
    <xf numFmtId="173" fontId="34" fillId="0" borderId="0" xfId="66" applyNumberFormat="1" applyFill="1" applyBorder="1" applyAlignment="1" applyProtection="1">
      <alignment horizontal="right" vertical="center"/>
      <protection hidden="1"/>
    </xf>
    <xf numFmtId="173" fontId="17" fillId="0" borderId="0" xfId="66" applyNumberFormat="1" applyFont="1" applyFill="1" applyBorder="1" applyAlignment="1" applyProtection="1">
      <alignment vertical="center"/>
      <protection hidden="1"/>
    </xf>
    <xf numFmtId="0" fontId="17" fillId="0" borderId="0" xfId="68" applyFont="1" applyFill="1" applyBorder="1" applyAlignment="1" applyProtection="1">
      <alignment vertical="center" wrapText="1"/>
      <protection hidden="1"/>
    </xf>
    <xf numFmtId="173" fontId="44" fillId="0" borderId="0" xfId="66" applyNumberFormat="1" applyFont="1" applyAlignment="1" applyProtection="1">
      <alignment horizontal="right" vertical="center"/>
      <protection hidden="1"/>
    </xf>
    <xf numFmtId="173" fontId="17" fillId="0" borderId="0" xfId="66" applyNumberFormat="1" applyFont="1" applyAlignment="1" applyProtection="1">
      <alignment vertical="center"/>
      <protection hidden="1"/>
    </xf>
    <xf numFmtId="173" fontId="89" fillId="0" borderId="0" xfId="66" applyNumberFormat="1" applyFont="1" applyAlignment="1" applyProtection="1">
      <alignment horizontal="right" vertical="center"/>
      <protection hidden="1"/>
    </xf>
    <xf numFmtId="173" fontId="13" fillId="0" borderId="0" xfId="66" applyNumberFormat="1" applyFont="1" applyBorder="1" applyAlignment="1" applyProtection="1">
      <alignment horizontal="left" vertical="top"/>
      <protection/>
    </xf>
    <xf numFmtId="173" fontId="34" fillId="0" borderId="0" xfId="65" applyNumberFormat="1" applyAlignment="1" applyProtection="1">
      <alignment vertical="center"/>
      <protection/>
    </xf>
    <xf numFmtId="173" fontId="34" fillId="0" borderId="23" xfId="65" applyNumberFormat="1" applyBorder="1" applyAlignment="1" applyProtection="1">
      <alignment vertical="center"/>
      <protection/>
    </xf>
    <xf numFmtId="173" fontId="13" fillId="0" borderId="0" xfId="65" applyNumberFormat="1" applyFont="1" applyFill="1" applyBorder="1" applyAlignment="1" applyProtection="1">
      <alignment horizontal="left"/>
      <protection/>
    </xf>
    <xf numFmtId="173" fontId="34" fillId="0" borderId="0" xfId="65" applyNumberFormat="1" applyBorder="1" applyAlignment="1" applyProtection="1">
      <alignment vertical="center"/>
      <protection/>
    </xf>
    <xf numFmtId="173" fontId="17" fillId="0" borderId="0" xfId="65" applyNumberFormat="1" applyFont="1" applyFill="1" applyBorder="1" applyAlignment="1" applyProtection="1">
      <alignment vertical="center"/>
      <protection/>
    </xf>
    <xf numFmtId="173" fontId="44" fillId="0" borderId="23" xfId="65" applyNumberFormat="1" applyFont="1" applyFill="1" applyBorder="1" applyAlignment="1" applyProtection="1">
      <alignment vertical="center"/>
      <protection/>
    </xf>
    <xf numFmtId="173" fontId="13" fillId="0" borderId="0" xfId="65" applyNumberFormat="1" applyFont="1" applyFill="1" applyBorder="1" applyAlignment="1" applyProtection="1">
      <alignment vertical="center" wrapText="1"/>
      <protection/>
    </xf>
    <xf numFmtId="2" fontId="13" fillId="22" borderId="44" xfId="65" applyNumberFormat="1" applyFont="1" applyFill="1" applyBorder="1" applyAlignment="1" applyProtection="1">
      <alignment vertical="center"/>
      <protection locked="0"/>
    </xf>
    <xf numFmtId="173" fontId="13" fillId="0" borderId="0" xfId="65" applyNumberFormat="1" applyFont="1" applyFill="1" applyBorder="1" applyAlignment="1" applyProtection="1">
      <alignment horizontal="left" vertical="center"/>
      <protection/>
    </xf>
    <xf numFmtId="173" fontId="13" fillId="0" borderId="0" xfId="65" applyNumberFormat="1" applyFont="1" applyFill="1" applyBorder="1" applyAlignment="1" applyProtection="1">
      <alignment vertical="center"/>
      <protection/>
    </xf>
    <xf numFmtId="173" fontId="23" fillId="0" borderId="0" xfId="65" applyNumberFormat="1" applyFont="1" applyAlignment="1" applyProtection="1">
      <alignment horizontal="left"/>
      <protection/>
    </xf>
    <xf numFmtId="173" fontId="17" fillId="0" borderId="0" xfId="65" applyNumberFormat="1" applyFont="1" applyFill="1" applyBorder="1" applyAlignment="1" applyProtection="1">
      <alignment horizontal="left" vertical="center"/>
      <protection/>
    </xf>
    <xf numFmtId="2" fontId="13" fillId="0" borderId="44" xfId="74" applyNumberFormat="1" applyFont="1" applyFill="1" applyBorder="1" applyAlignment="1" applyProtection="1">
      <alignment horizontal="center" vertical="center" wrapText="1"/>
      <protection/>
    </xf>
    <xf numFmtId="173" fontId="23" fillId="0" borderId="23" xfId="65" applyNumberFormat="1" applyFont="1" applyFill="1" applyBorder="1" applyAlignment="1" applyProtection="1">
      <alignment horizontal="left"/>
      <protection/>
    </xf>
    <xf numFmtId="173" fontId="17" fillId="0" borderId="96" xfId="65" applyNumberFormat="1" applyFont="1" applyBorder="1" applyAlignment="1" applyProtection="1">
      <alignment vertical="center"/>
      <protection/>
    </xf>
    <xf numFmtId="173" fontId="44" fillId="0" borderId="23" xfId="65" applyNumberFormat="1" applyFont="1" applyFill="1" applyBorder="1" applyAlignment="1" applyProtection="1">
      <alignment horizontal="right" vertical="center"/>
      <protection/>
    </xf>
    <xf numFmtId="173" fontId="13" fillId="0" borderId="96" xfId="65" applyNumberFormat="1" applyFont="1" applyFill="1" applyBorder="1" applyAlignment="1" applyProtection="1">
      <alignment vertical="center"/>
      <protection/>
    </xf>
    <xf numFmtId="1" fontId="13" fillId="22" borderId="44" xfId="65" applyNumberFormat="1" applyFont="1" applyFill="1" applyBorder="1" applyAlignment="1" applyProtection="1">
      <alignment vertical="center"/>
      <protection locked="0"/>
    </xf>
    <xf numFmtId="173" fontId="13" fillId="0" borderId="0" xfId="65" applyNumberFormat="1" applyFont="1" applyFill="1" applyBorder="1" applyAlignment="1" applyProtection="1">
      <alignment horizontal="left" vertical="center" wrapText="1"/>
      <protection/>
    </xf>
    <xf numFmtId="173" fontId="34" fillId="0" borderId="96" xfId="65" applyNumberFormat="1" applyBorder="1" applyAlignment="1" applyProtection="1">
      <alignment vertical="center"/>
      <protection/>
    </xf>
    <xf numFmtId="173" fontId="44" fillId="0" borderId="23" xfId="65" applyNumberFormat="1" applyFont="1" applyBorder="1" applyAlignment="1" applyProtection="1">
      <alignment horizontal="right" vertical="center"/>
      <protection/>
    </xf>
    <xf numFmtId="173" fontId="17" fillId="0" borderId="0" xfId="65" applyNumberFormat="1" applyFont="1" applyFill="1" applyBorder="1" applyAlignment="1" applyProtection="1">
      <alignment horizontal="center" vertical="center"/>
      <protection/>
    </xf>
    <xf numFmtId="173" fontId="13" fillId="0" borderId="0" xfId="65" applyNumberFormat="1" applyFont="1" applyFill="1" applyBorder="1" applyAlignment="1" applyProtection="1">
      <alignment horizontal="right" vertical="center"/>
      <protection/>
    </xf>
    <xf numFmtId="173" fontId="13" fillId="0" borderId="0" xfId="65" applyNumberFormat="1" applyFont="1" applyFill="1" applyBorder="1" applyAlignment="1" applyProtection="1">
      <alignment horizontal="right" vertical="center" wrapText="1"/>
      <protection/>
    </xf>
    <xf numFmtId="9" fontId="13" fillId="0" borderId="0" xfId="74" applyFont="1" applyFill="1" applyBorder="1" applyAlignment="1" applyProtection="1">
      <alignment horizontal="center" vertical="center" wrapText="1"/>
      <protection/>
    </xf>
    <xf numFmtId="173" fontId="34" fillId="0" borderId="0" xfId="65" applyNumberFormat="1" applyFill="1" applyBorder="1" applyAlignment="1" applyProtection="1">
      <alignment vertical="center"/>
      <protection/>
    </xf>
    <xf numFmtId="173" fontId="34" fillId="0" borderId="0" xfId="65" applyNumberFormat="1" applyFont="1" applyBorder="1" applyAlignment="1" applyProtection="1">
      <alignment vertical="center"/>
      <protection/>
    </xf>
    <xf numFmtId="173" fontId="13" fillId="25" borderId="96" xfId="65" applyNumberFormat="1" applyFont="1" applyFill="1" applyBorder="1" applyAlignment="1" applyProtection="1">
      <alignment vertical="center"/>
      <protection/>
    </xf>
    <xf numFmtId="173" fontId="13" fillId="25" borderId="58" xfId="65" applyNumberFormat="1" applyFont="1" applyFill="1" applyBorder="1" applyAlignment="1" applyProtection="1">
      <alignment vertical="center"/>
      <protection/>
    </xf>
    <xf numFmtId="173" fontId="13" fillId="25" borderId="51" xfId="65" applyNumberFormat="1" applyFont="1" applyFill="1" applyBorder="1" applyAlignment="1" applyProtection="1">
      <alignment vertical="center"/>
      <protection/>
    </xf>
    <xf numFmtId="1" fontId="13" fillId="20" borderId="44" xfId="65" applyNumberFormat="1" applyFont="1" applyFill="1" applyBorder="1" applyAlignment="1" applyProtection="1">
      <alignment vertical="center"/>
      <protection/>
    </xf>
    <xf numFmtId="2" fontId="13" fillId="20" borderId="44" xfId="65" applyNumberFormat="1" applyFont="1" applyFill="1" applyBorder="1" applyAlignment="1" applyProtection="1">
      <alignment vertical="center"/>
      <protection/>
    </xf>
    <xf numFmtId="1" fontId="13" fillId="25" borderId="44" xfId="65" applyNumberFormat="1" applyFont="1" applyFill="1" applyBorder="1" applyAlignment="1" applyProtection="1">
      <alignment vertical="center"/>
      <protection/>
    </xf>
    <xf numFmtId="173" fontId="44" fillId="0" borderId="72" xfId="65" applyNumberFormat="1" applyFont="1" applyFill="1" applyBorder="1" applyAlignment="1" applyProtection="1">
      <alignment vertical="center"/>
      <protection/>
    </xf>
    <xf numFmtId="173" fontId="34" fillId="0" borderId="48" xfId="65" applyNumberFormat="1" applyBorder="1" applyAlignment="1" applyProtection="1">
      <alignment vertical="center"/>
      <protection/>
    </xf>
    <xf numFmtId="173" fontId="13" fillId="0" borderId="48" xfId="65" applyNumberFormat="1" applyFont="1" applyFill="1" applyBorder="1" applyAlignment="1" applyProtection="1">
      <alignment horizontal="left" vertical="center"/>
      <protection/>
    </xf>
    <xf numFmtId="173" fontId="17" fillId="0" borderId="48" xfId="65" applyNumberFormat="1" applyFont="1" applyFill="1" applyBorder="1" applyAlignment="1" applyProtection="1">
      <alignment vertical="center"/>
      <protection/>
    </xf>
    <xf numFmtId="2" fontId="13" fillId="25" borderId="44" xfId="65" applyNumberFormat="1" applyFont="1" applyFill="1" applyBorder="1" applyAlignment="1" applyProtection="1">
      <alignment vertical="center"/>
      <protection/>
    </xf>
    <xf numFmtId="173" fontId="44" fillId="0" borderId="0" xfId="65" applyNumberFormat="1" applyFont="1" applyFill="1" applyAlignment="1" applyProtection="1">
      <alignment vertical="center"/>
      <protection/>
    </xf>
    <xf numFmtId="173" fontId="13" fillId="0" borderId="0" xfId="65" applyNumberFormat="1" applyFont="1" applyFill="1" applyAlignment="1" applyProtection="1">
      <alignment vertical="center" wrapText="1"/>
      <protection/>
    </xf>
    <xf numFmtId="173" fontId="13" fillId="0" borderId="74" xfId="65" applyNumberFormat="1" applyFont="1" applyFill="1" applyBorder="1" applyAlignment="1" applyProtection="1">
      <alignment horizontal="left"/>
      <protection/>
    </xf>
    <xf numFmtId="173" fontId="23" fillId="0" borderId="102" xfId="65" applyNumberFormat="1" applyFont="1" applyFill="1" applyBorder="1" applyAlignment="1" applyProtection="1">
      <alignment horizontal="left"/>
      <protection/>
    </xf>
    <xf numFmtId="173" fontId="17" fillId="0" borderId="0" xfId="65" applyNumberFormat="1" applyFont="1" applyFill="1" applyBorder="1" applyAlignment="1" applyProtection="1">
      <alignment horizontal="right" vertical="center"/>
      <protection/>
    </xf>
    <xf numFmtId="173" fontId="13" fillId="0" borderId="96" xfId="65" applyNumberFormat="1" applyFont="1" applyFill="1" applyBorder="1" applyAlignment="1" applyProtection="1">
      <alignment horizontal="left" vertical="center" wrapText="1"/>
      <protection/>
    </xf>
    <xf numFmtId="173" fontId="21" fillId="0" borderId="96" xfId="65" applyNumberFormat="1" applyFont="1" applyFill="1" applyBorder="1" applyAlignment="1" applyProtection="1">
      <alignment horizontal="right" vertical="center" wrapText="1"/>
      <protection/>
    </xf>
    <xf numFmtId="173" fontId="17" fillId="0" borderId="96" xfId="65" applyNumberFormat="1" applyFont="1" applyFill="1" applyBorder="1" applyAlignment="1" applyProtection="1">
      <alignment vertical="center"/>
      <protection/>
    </xf>
    <xf numFmtId="173" fontId="23" fillId="0" borderId="0" xfId="65" applyNumberFormat="1" applyFont="1" applyFill="1" applyBorder="1" applyAlignment="1" applyProtection="1">
      <alignment vertical="center" wrapText="1"/>
      <protection/>
    </xf>
    <xf numFmtId="173" fontId="23" fillId="0" borderId="96" xfId="65" applyNumberFormat="1" applyFont="1" applyFill="1" applyBorder="1" applyAlignment="1" applyProtection="1">
      <alignment horizontal="left" vertical="center" wrapText="1"/>
      <protection/>
    </xf>
    <xf numFmtId="173" fontId="23" fillId="0" borderId="0" xfId="65" applyNumberFormat="1" applyFont="1" applyFill="1" applyBorder="1" applyAlignment="1" applyProtection="1">
      <alignment vertical="center"/>
      <protection/>
    </xf>
    <xf numFmtId="173" fontId="44" fillId="0" borderId="0" xfId="65" applyNumberFormat="1" applyFont="1" applyFill="1" applyBorder="1" applyAlignment="1" applyProtection="1">
      <alignment horizontal="right" vertical="center"/>
      <protection/>
    </xf>
    <xf numFmtId="2" fontId="17" fillId="25" borderId="96" xfId="65" applyNumberFormat="1" applyFont="1" applyFill="1" applyBorder="1" applyAlignment="1" applyProtection="1">
      <alignment vertical="center"/>
      <protection/>
    </xf>
    <xf numFmtId="173" fontId="13" fillId="0" borderId="48" xfId="65" applyNumberFormat="1" applyFont="1" applyFill="1" applyBorder="1" applyAlignment="1" applyProtection="1">
      <alignment vertical="center"/>
      <protection/>
    </xf>
    <xf numFmtId="173" fontId="13" fillId="0" borderId="48" xfId="65" applyNumberFormat="1" applyFont="1" applyFill="1" applyBorder="1" applyAlignment="1" applyProtection="1">
      <alignment vertical="center" wrapText="1"/>
      <protection/>
    </xf>
    <xf numFmtId="173" fontId="13" fillId="0" borderId="51" xfId="65" applyNumberFormat="1" applyFont="1" applyFill="1" applyBorder="1" applyAlignment="1" applyProtection="1">
      <alignment horizontal="left" vertical="center" wrapText="1"/>
      <protection/>
    </xf>
    <xf numFmtId="2" fontId="17" fillId="0" borderId="0" xfId="65" applyNumberFormat="1" applyFont="1" applyFill="1" applyBorder="1" applyAlignment="1" applyProtection="1">
      <alignment vertical="center"/>
      <protection/>
    </xf>
    <xf numFmtId="0" fontId="23" fillId="0" borderId="102" xfId="60" applyFont="1" applyBorder="1" applyProtection="1">
      <alignment/>
      <protection/>
    </xf>
    <xf numFmtId="0" fontId="0" fillId="0" borderId="102" xfId="60" applyBorder="1" applyProtection="1">
      <alignment/>
      <protection/>
    </xf>
    <xf numFmtId="0" fontId="0" fillId="0" borderId="51" xfId="60" applyBorder="1" applyProtection="1">
      <alignment/>
      <protection/>
    </xf>
    <xf numFmtId="0" fontId="23" fillId="0" borderId="0" xfId="60" applyFont="1" applyBorder="1" applyProtection="1">
      <alignment/>
      <protection/>
    </xf>
    <xf numFmtId="173" fontId="13" fillId="0" borderId="0" xfId="64" applyNumberFormat="1" applyFont="1" applyFill="1" applyBorder="1" applyAlignment="1" applyProtection="1">
      <alignment horizontal="left"/>
      <protection/>
    </xf>
    <xf numFmtId="173" fontId="13" fillId="0" borderId="0" xfId="64" applyNumberFormat="1" applyFont="1" applyFill="1" applyBorder="1" applyAlignment="1" applyProtection="1">
      <alignment horizontal="left" wrapText="1"/>
      <protection/>
    </xf>
    <xf numFmtId="173" fontId="13" fillId="0" borderId="0" xfId="64" applyNumberFormat="1" applyFont="1" applyFill="1" applyBorder="1" applyAlignment="1" applyProtection="1">
      <alignment horizontal="left" vertical="top"/>
      <protection/>
    </xf>
    <xf numFmtId="173" fontId="17" fillId="0" borderId="0" xfId="64" applyNumberFormat="1" applyFont="1" applyBorder="1" applyAlignment="1" applyProtection="1">
      <alignment vertical="center"/>
      <protection/>
    </xf>
    <xf numFmtId="173" fontId="17" fillId="20" borderId="44" xfId="66" applyNumberFormat="1" applyFont="1" applyFill="1" applyBorder="1" applyAlignment="1" applyProtection="1">
      <alignment/>
      <protection/>
    </xf>
    <xf numFmtId="173" fontId="13" fillId="0" borderId="0" xfId="64" applyNumberFormat="1" applyFont="1" applyBorder="1" applyAlignment="1" applyProtection="1">
      <alignment horizontal="left"/>
      <protection/>
    </xf>
    <xf numFmtId="173" fontId="17" fillId="0" borderId="0" xfId="64" applyNumberFormat="1" applyFont="1" applyFill="1" applyBorder="1" applyAlignment="1" applyProtection="1">
      <alignment horizontal="left" vertical="center"/>
      <protection/>
    </xf>
    <xf numFmtId="173" fontId="34" fillId="0" borderId="0" xfId="64" applyNumberFormat="1" applyBorder="1" applyAlignment="1" applyProtection="1">
      <alignment vertical="center"/>
      <protection/>
    </xf>
    <xf numFmtId="173" fontId="17" fillId="0" borderId="0" xfId="64" applyNumberFormat="1" applyFont="1" applyFill="1" applyBorder="1" applyAlignment="1" applyProtection="1">
      <alignment vertical="center"/>
      <protection/>
    </xf>
    <xf numFmtId="173" fontId="13" fillId="0" borderId="0" xfId="64" applyNumberFormat="1" applyFont="1" applyBorder="1" applyAlignment="1" applyProtection="1">
      <alignment vertical="top"/>
      <protection/>
    </xf>
    <xf numFmtId="173" fontId="13" fillId="0" borderId="0" xfId="64" applyNumberFormat="1" applyFont="1" applyBorder="1" applyAlignment="1" applyProtection="1">
      <alignment vertical="center"/>
      <protection/>
    </xf>
    <xf numFmtId="173" fontId="13" fillId="0" borderId="96" xfId="64" applyNumberFormat="1" applyFont="1" applyBorder="1" applyAlignment="1" applyProtection="1">
      <alignment vertical="center"/>
      <protection/>
    </xf>
    <xf numFmtId="173" fontId="13" fillId="0" borderId="44" xfId="66" applyNumberFormat="1" applyFont="1" applyFill="1" applyBorder="1" applyAlignment="1" applyProtection="1">
      <alignment/>
      <protection locked="0"/>
    </xf>
    <xf numFmtId="173" fontId="17" fillId="22" borderId="104" xfId="66" applyNumberFormat="1" applyFont="1" applyFill="1" applyBorder="1" applyAlignment="1" applyProtection="1">
      <alignment vertical="center"/>
      <protection/>
    </xf>
    <xf numFmtId="1" fontId="13" fillId="22" borderId="59" xfId="66" applyNumberFormat="1" applyFont="1" applyFill="1" applyBorder="1" applyAlignment="1" applyProtection="1">
      <alignment vertical="center"/>
      <protection/>
    </xf>
    <xf numFmtId="1" fontId="13" fillId="22" borderId="56" xfId="66" applyNumberFormat="1" applyFont="1" applyFill="1" applyBorder="1" applyAlignment="1" applyProtection="1">
      <alignment vertical="center"/>
      <protection/>
    </xf>
    <xf numFmtId="1" fontId="17" fillId="22" borderId="44" xfId="64" applyNumberFormat="1" applyFont="1" applyFill="1" applyBorder="1" applyAlignment="1" applyProtection="1">
      <alignment vertical="center"/>
      <protection locked="0"/>
    </xf>
    <xf numFmtId="1" fontId="17" fillId="25" borderId="44" xfId="64" applyNumberFormat="1" applyFont="1" applyFill="1" applyBorder="1" applyAlignment="1" applyProtection="1">
      <alignment vertical="center"/>
      <protection/>
    </xf>
    <xf numFmtId="173" fontId="34" fillId="0" borderId="0" xfId="64" applyBorder="1" applyAlignment="1" applyProtection="1">
      <alignment vertical="center"/>
      <protection/>
    </xf>
    <xf numFmtId="3" fontId="7" fillId="25" borderId="53" xfId="0" applyNumberFormat="1" applyFont="1" applyFill="1" applyBorder="1" applyAlignment="1" applyProtection="1">
      <alignment horizontal="center" wrapText="1"/>
      <protection locked="0"/>
    </xf>
    <xf numFmtId="3" fontId="7" fillId="25" borderId="44" xfId="0" applyNumberFormat="1" applyFont="1" applyFill="1" applyBorder="1" applyAlignment="1" applyProtection="1">
      <alignment wrapText="1"/>
      <protection locked="0"/>
    </xf>
    <xf numFmtId="3" fontId="7" fillId="25" borderId="44" xfId="0" applyNumberFormat="1" applyFont="1" applyFill="1" applyBorder="1" applyAlignment="1" applyProtection="1">
      <alignment/>
      <protection locked="0"/>
    </xf>
    <xf numFmtId="3" fontId="7" fillId="25" borderId="35" xfId="0" applyNumberFormat="1" applyFont="1" applyFill="1" applyBorder="1" applyAlignment="1" applyProtection="1">
      <alignment/>
      <protection locked="0"/>
    </xf>
    <xf numFmtId="3" fontId="7" fillId="25" borderId="53" xfId="0" applyNumberFormat="1" applyFont="1" applyFill="1" applyBorder="1" applyAlignment="1" applyProtection="1">
      <alignment/>
      <protection locked="0"/>
    </xf>
    <xf numFmtId="3" fontId="7" fillId="25" borderId="47" xfId="0" applyNumberFormat="1" applyFont="1" applyFill="1" applyBorder="1" applyAlignment="1" applyProtection="1">
      <alignment/>
      <protection locked="0"/>
    </xf>
    <xf numFmtId="3" fontId="7" fillId="25" borderId="53" xfId="0" applyNumberFormat="1" applyFont="1" applyFill="1" applyBorder="1" applyAlignment="1" applyProtection="1">
      <alignment horizontal="right"/>
      <protection locked="0"/>
    </xf>
    <xf numFmtId="3" fontId="7" fillId="25" borderId="105" xfId="0" applyNumberFormat="1" applyFont="1" applyFill="1" applyBorder="1" applyAlignment="1" applyProtection="1">
      <alignment horizontal="right"/>
      <protection locked="0"/>
    </xf>
    <xf numFmtId="3" fontId="7" fillId="25" borderId="106" xfId="0" applyNumberFormat="1" applyFont="1" applyFill="1" applyBorder="1" applyAlignment="1" applyProtection="1">
      <alignment/>
      <protection locked="0"/>
    </xf>
    <xf numFmtId="3" fontId="7" fillId="25" borderId="98" xfId="0" applyNumberFormat="1" applyFont="1" applyFill="1" applyBorder="1" applyAlignment="1" applyProtection="1">
      <alignment/>
      <protection locked="0"/>
    </xf>
    <xf numFmtId="3" fontId="7" fillId="25" borderId="105" xfId="0" applyNumberFormat="1" applyFont="1" applyFill="1" applyBorder="1" applyAlignment="1" applyProtection="1">
      <alignment/>
      <protection locked="0"/>
    </xf>
    <xf numFmtId="3" fontId="7" fillId="25" borderId="107" xfId="0" applyNumberFormat="1" applyFont="1" applyFill="1" applyBorder="1" applyAlignment="1" applyProtection="1">
      <alignment/>
      <protection locked="0"/>
    </xf>
    <xf numFmtId="200" fontId="7" fillId="25" borderId="85" xfId="0" applyNumberFormat="1" applyFont="1" applyFill="1" applyBorder="1" applyAlignment="1">
      <alignment horizontal="right"/>
    </xf>
    <xf numFmtId="200" fontId="7" fillId="25" borderId="56" xfId="0" applyNumberFormat="1" applyFont="1" applyFill="1" applyBorder="1" applyAlignment="1">
      <alignment horizontal="right"/>
    </xf>
    <xf numFmtId="200" fontId="7" fillId="25" borderId="72" xfId="0" applyNumberFormat="1" applyFont="1" applyFill="1" applyBorder="1" applyAlignment="1">
      <alignment horizontal="right"/>
    </xf>
    <xf numFmtId="200" fontId="7" fillId="25" borderId="41" xfId="0" applyNumberFormat="1" applyFont="1" applyFill="1" applyBorder="1" applyAlignment="1">
      <alignment horizontal="right"/>
    </xf>
    <xf numFmtId="3" fontId="6" fillId="0" borderId="50" xfId="70" applyNumberFormat="1" applyFont="1" applyFill="1" applyBorder="1" applyProtection="1">
      <alignment/>
      <protection locked="0"/>
    </xf>
    <xf numFmtId="3" fontId="0" fillId="0" borderId="84" xfId="0" applyNumberFormat="1" applyBorder="1" applyAlignment="1" applyProtection="1">
      <alignment/>
      <protection locked="0"/>
    </xf>
    <xf numFmtId="3" fontId="6" fillId="0" borderId="41" xfId="70" applyNumberFormat="1" applyFont="1" applyFill="1" applyBorder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52" xfId="0" applyNumberFormat="1" applyBorder="1" applyAlignment="1" applyProtection="1">
      <alignment/>
      <protection locked="0"/>
    </xf>
    <xf numFmtId="200" fontId="0" fillId="0" borderId="78" xfId="0" applyNumberFormat="1" applyBorder="1" applyAlignment="1">
      <alignment/>
    </xf>
    <xf numFmtId="173" fontId="44" fillId="0" borderId="72" xfId="66" applyNumberFormat="1" applyFont="1" applyBorder="1" applyAlignment="1" applyProtection="1">
      <alignment horizontal="right"/>
      <protection/>
    </xf>
    <xf numFmtId="173" fontId="13" fillId="0" borderId="23" xfId="65" applyNumberFormat="1" applyFont="1" applyFill="1" applyBorder="1" applyAlignment="1" applyProtection="1">
      <alignment horizontal="left"/>
      <protection/>
    </xf>
    <xf numFmtId="173" fontId="17" fillId="0" borderId="102" xfId="66" applyNumberFormat="1" applyFont="1" applyFill="1" applyBorder="1" applyAlignment="1" applyProtection="1">
      <alignment vertical="center"/>
      <protection/>
    </xf>
    <xf numFmtId="173" fontId="17" fillId="0" borderId="58" xfId="66" applyNumberFormat="1" applyFont="1" applyFill="1" applyBorder="1" applyAlignment="1" applyProtection="1">
      <alignment vertical="center"/>
      <protection/>
    </xf>
    <xf numFmtId="173" fontId="44" fillId="0" borderId="72" xfId="65" applyNumberFormat="1" applyFont="1" applyFill="1" applyBorder="1" applyAlignment="1" applyProtection="1">
      <alignment horizontal="right" vertical="center"/>
      <protection/>
    </xf>
    <xf numFmtId="2" fontId="17" fillId="0" borderId="103" xfId="66" applyNumberFormat="1" applyFont="1" applyFill="1" applyBorder="1" applyAlignment="1" applyProtection="1">
      <alignment/>
      <protection/>
    </xf>
    <xf numFmtId="0" fontId="89" fillId="0" borderId="0" xfId="66" applyNumberFormat="1" applyFont="1" applyAlignment="1" applyProtection="1">
      <alignment horizontal="center" vertical="center"/>
      <protection hidden="1" locked="0"/>
    </xf>
    <xf numFmtId="173" fontId="34" fillId="0" borderId="96" xfId="66" applyNumberFormat="1" applyBorder="1" applyAlignment="1" applyProtection="1">
      <alignment vertical="center"/>
      <protection/>
    </xf>
    <xf numFmtId="0" fontId="0" fillId="0" borderId="51" xfId="60" applyBorder="1" applyAlignment="1" applyProtection="1">
      <alignment wrapText="1"/>
      <protection/>
    </xf>
    <xf numFmtId="1" fontId="13" fillId="25" borderId="57" xfId="66" applyNumberFormat="1" applyFont="1" applyFill="1" applyBorder="1" applyAlignment="1" applyProtection="1">
      <alignment vertical="center"/>
      <protection/>
    </xf>
    <xf numFmtId="173" fontId="17" fillId="0" borderId="57" xfId="66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77" fillId="0" borderId="96" xfId="63" applyFont="1" applyBorder="1" applyAlignment="1" applyProtection="1">
      <alignment wrapText="1"/>
      <protection/>
    </xf>
    <xf numFmtId="173" fontId="52" fillId="0" borderId="0" xfId="66" applyNumberFormat="1" applyFont="1" applyAlignment="1" applyProtection="1">
      <alignment vertical="center"/>
      <protection/>
    </xf>
    <xf numFmtId="173" fontId="34" fillId="0" borderId="0" xfId="66" applyNumberFormat="1" applyFont="1" applyAlignment="1" applyProtection="1">
      <alignment vertical="center"/>
      <protection/>
    </xf>
    <xf numFmtId="198" fontId="34" fillId="0" borderId="0" xfId="66" applyNumberFormat="1" applyFont="1" applyAlignment="1" applyProtection="1">
      <alignment vertical="center"/>
      <protection locked="0"/>
    </xf>
    <xf numFmtId="198" fontId="34" fillId="0" borderId="0" xfId="66" applyNumberFormat="1" applyFont="1" applyAlignment="1" applyProtection="1">
      <alignment vertical="top"/>
      <protection locked="0"/>
    </xf>
    <xf numFmtId="173" fontId="34" fillId="0" borderId="0" xfId="66" applyNumberFormat="1" applyAlignment="1" applyProtection="1">
      <alignment vertical="top"/>
      <protection hidden="1" locked="0"/>
    </xf>
    <xf numFmtId="173" fontId="35" fillId="0" borderId="0" xfId="66" applyNumberFormat="1" applyFont="1" applyAlignment="1" applyProtection="1">
      <alignment vertical="center"/>
      <protection locked="0"/>
    </xf>
    <xf numFmtId="173" fontId="35" fillId="0" borderId="0" xfId="66" applyNumberFormat="1" applyFont="1" applyAlignment="1" applyProtection="1">
      <alignment vertical="center"/>
      <protection hidden="1" locked="0"/>
    </xf>
    <xf numFmtId="173" fontId="34" fillId="0" borderId="0" xfId="66" applyNumberFormat="1" applyAlignment="1" applyProtection="1">
      <alignment vertical="center"/>
      <protection locked="0"/>
    </xf>
    <xf numFmtId="173" fontId="34" fillId="0" borderId="0" xfId="66" applyNumberFormat="1" applyAlignment="1" applyProtection="1">
      <alignment/>
      <protection locked="0"/>
    </xf>
    <xf numFmtId="173" fontId="34" fillId="0" borderId="0" xfId="66" applyNumberFormat="1" applyAlignment="1" applyProtection="1">
      <alignment/>
      <protection hidden="1" locked="0"/>
    </xf>
    <xf numFmtId="0" fontId="17" fillId="0" borderId="0" xfId="68" applyAlignment="1" applyProtection="1">
      <alignment/>
      <protection locked="0"/>
    </xf>
    <xf numFmtId="0" fontId="17" fillId="0" borderId="0" xfId="68" applyAlignment="1" applyProtection="1">
      <alignment/>
      <protection hidden="1" locked="0"/>
    </xf>
    <xf numFmtId="173" fontId="34" fillId="0" borderId="0" xfId="66" applyNumberFormat="1" applyBorder="1" applyAlignment="1" applyProtection="1">
      <alignment/>
      <protection locked="0"/>
    </xf>
    <xf numFmtId="173" fontId="34" fillId="0" borderId="0" xfId="66" applyNumberFormat="1" applyBorder="1" applyAlignment="1" applyProtection="1">
      <alignment/>
      <protection hidden="1" locked="0"/>
    </xf>
    <xf numFmtId="173" fontId="34" fillId="0" borderId="0" xfId="66" applyNumberFormat="1" applyBorder="1" applyAlignment="1" applyProtection="1">
      <alignment vertical="center"/>
      <protection locked="0"/>
    </xf>
    <xf numFmtId="173" fontId="34" fillId="0" borderId="0" xfId="66" applyNumberFormat="1" applyBorder="1" applyAlignment="1" applyProtection="1">
      <alignment vertical="center"/>
      <protection hidden="1" locked="0"/>
    </xf>
    <xf numFmtId="173" fontId="44" fillId="0" borderId="23" xfId="66" applyNumberFormat="1" applyFont="1" applyBorder="1" applyAlignment="1" applyProtection="1">
      <alignment horizontal="right"/>
      <protection locked="0"/>
    </xf>
    <xf numFmtId="173" fontId="44" fillId="0" borderId="0" xfId="66" applyNumberFormat="1" applyFont="1" applyBorder="1" applyAlignment="1" applyProtection="1">
      <alignment horizontal="right"/>
      <protection locked="0"/>
    </xf>
    <xf numFmtId="173" fontId="34" fillId="0" borderId="0" xfId="65" applyNumberFormat="1" applyAlignment="1" applyProtection="1">
      <alignment vertical="center"/>
      <protection locked="0"/>
    </xf>
    <xf numFmtId="173" fontId="23" fillId="0" borderId="0" xfId="65" applyNumberFormat="1" applyFont="1" applyAlignment="1" applyProtection="1">
      <alignment horizontal="left"/>
      <protection locked="0"/>
    </xf>
    <xf numFmtId="0" fontId="59" fillId="0" borderId="0" xfId="60" applyNumberFormat="1" applyFont="1" applyAlignment="1" applyProtection="1">
      <alignment vertical="center" wrapText="1"/>
      <protection locked="0"/>
    </xf>
    <xf numFmtId="0" fontId="60" fillId="0" borderId="0" xfId="60" applyNumberFormat="1" applyFont="1" applyBorder="1" applyAlignment="1" applyProtection="1">
      <alignment vertical="center"/>
      <protection locked="0"/>
    </xf>
    <xf numFmtId="0" fontId="69" fillId="0" borderId="0" xfId="63" applyAlignment="1" applyProtection="1">
      <alignment vertical="center"/>
      <protection locked="0"/>
    </xf>
    <xf numFmtId="0" fontId="69" fillId="0" borderId="0" xfId="63" applyBorder="1" applyAlignment="1" applyProtection="1">
      <alignment vertical="center"/>
      <protection locked="0"/>
    </xf>
    <xf numFmtId="0" fontId="60" fillId="0" borderId="0" xfId="60" applyNumberFormat="1" applyFont="1" applyAlignment="1" applyProtection="1">
      <alignment vertical="center" wrapText="1"/>
      <protection locked="0"/>
    </xf>
    <xf numFmtId="0" fontId="59" fillId="0" borderId="0" xfId="60" applyFont="1" applyAlignment="1" applyProtection="1">
      <alignment horizontal="center" vertical="center" wrapText="1"/>
      <protection locked="0"/>
    </xf>
    <xf numFmtId="0" fontId="60" fillId="0" borderId="23" xfId="60" applyNumberFormat="1" applyFont="1" applyBorder="1" applyAlignment="1" applyProtection="1">
      <alignment vertical="center"/>
      <protection locked="0"/>
    </xf>
    <xf numFmtId="0" fontId="69" fillId="0" borderId="23" xfId="63" applyBorder="1" applyAlignment="1" applyProtection="1">
      <alignment vertical="center"/>
      <protection locked="0"/>
    </xf>
    <xf numFmtId="173" fontId="23" fillId="0" borderId="0" xfId="65" applyNumberFormat="1" applyFont="1" applyFill="1" applyBorder="1" applyAlignment="1" applyProtection="1">
      <alignment vertical="center"/>
      <protection locked="0"/>
    </xf>
    <xf numFmtId="0" fontId="59" fillId="0" borderId="0" xfId="60" applyNumberFormat="1" applyFont="1" applyBorder="1" applyAlignment="1" applyProtection="1">
      <alignment vertical="center"/>
      <protection locked="0"/>
    </xf>
    <xf numFmtId="0" fontId="59" fillId="0" borderId="0" xfId="60" applyNumberFormat="1" applyFont="1" applyAlignment="1" applyProtection="1">
      <alignment vertical="center"/>
      <protection locked="0"/>
    </xf>
    <xf numFmtId="173" fontId="23" fillId="0" borderId="0" xfId="66" applyNumberFormat="1" applyFont="1" applyAlignment="1" applyProtection="1">
      <alignment horizontal="center" vertical="center"/>
      <protection locked="0"/>
    </xf>
    <xf numFmtId="173" fontId="23" fillId="0" borderId="0" xfId="66" applyNumberFormat="1" applyFont="1" applyFill="1" applyBorder="1" applyAlignment="1" applyProtection="1">
      <alignment horizontal="center" vertical="center"/>
      <protection locked="0"/>
    </xf>
    <xf numFmtId="173" fontId="23" fillId="0" borderId="0" xfId="66" applyNumberFormat="1" applyFont="1" applyAlignment="1" applyProtection="1">
      <alignment vertical="center"/>
      <protection locked="0"/>
    </xf>
    <xf numFmtId="173" fontId="34" fillId="0" borderId="0" xfId="66" applyNumberFormat="1" applyFont="1" applyAlignment="1" applyProtection="1">
      <alignment vertical="center"/>
      <protection locked="0"/>
    </xf>
    <xf numFmtId="173" fontId="34" fillId="0" borderId="0" xfId="66" applyNumberFormat="1" applyFont="1" applyAlignment="1" applyProtection="1">
      <alignment vertical="center"/>
      <protection hidden="1" locked="0"/>
    </xf>
    <xf numFmtId="173" fontId="52" fillId="0" borderId="0" xfId="66" applyNumberFormat="1" applyFont="1" applyAlignment="1" applyProtection="1">
      <alignment vertical="center"/>
      <protection locked="0"/>
    </xf>
    <xf numFmtId="173" fontId="52" fillId="0" borderId="0" xfId="66" applyNumberFormat="1" applyFont="1" applyAlignment="1" applyProtection="1">
      <alignment vertical="center"/>
      <protection hidden="1" locked="0"/>
    </xf>
    <xf numFmtId="173" fontId="34" fillId="0" borderId="23" xfId="66" applyNumberFormat="1" applyFill="1" applyBorder="1" applyAlignment="1" applyProtection="1">
      <alignment vertical="center"/>
      <protection locked="0"/>
    </xf>
    <xf numFmtId="173" fontId="34" fillId="0" borderId="0" xfId="66" applyNumberFormat="1" applyFill="1" applyBorder="1" applyAlignment="1" applyProtection="1">
      <alignment vertical="center"/>
      <protection hidden="1" locked="0"/>
    </xf>
    <xf numFmtId="1" fontId="13" fillId="25" borderId="0" xfId="66" applyNumberFormat="1" applyFont="1" applyFill="1" applyBorder="1" applyAlignment="1" applyProtection="1">
      <alignment vertical="center"/>
      <protection/>
    </xf>
    <xf numFmtId="173" fontId="44" fillId="25" borderId="0" xfId="64" applyFont="1" applyFill="1" applyAlignment="1" applyProtection="1">
      <alignment vertical="center"/>
      <protection/>
    </xf>
    <xf numFmtId="173" fontId="17" fillId="25" borderId="0" xfId="64" applyFont="1" applyFill="1" applyBorder="1" applyAlignment="1" applyProtection="1">
      <alignment vertical="center"/>
      <protection/>
    </xf>
    <xf numFmtId="173" fontId="44" fillId="25" borderId="95" xfId="64" applyFont="1" applyFill="1" applyBorder="1" applyAlignment="1" applyProtection="1">
      <alignment vertical="center"/>
      <protection/>
    </xf>
    <xf numFmtId="173" fontId="17" fillId="25" borderId="95" xfId="64" applyFont="1" applyFill="1" applyBorder="1" applyAlignment="1" applyProtection="1">
      <alignment vertical="center"/>
      <protection/>
    </xf>
    <xf numFmtId="173" fontId="17" fillId="25" borderId="0" xfId="64" applyFont="1" applyFill="1" applyBorder="1" applyAlignment="1" applyProtection="1">
      <alignment horizontal="left" vertical="center"/>
      <protection/>
    </xf>
    <xf numFmtId="173" fontId="48" fillId="25" borderId="96" xfId="64" applyFont="1" applyFill="1" applyBorder="1" applyAlignment="1" applyProtection="1">
      <alignment horizontal="center" vertical="center"/>
      <protection/>
    </xf>
    <xf numFmtId="173" fontId="44" fillId="25" borderId="48" xfId="64" applyFont="1" applyFill="1" applyBorder="1" applyAlignment="1" applyProtection="1">
      <alignment vertical="center"/>
      <protection/>
    </xf>
    <xf numFmtId="173" fontId="17" fillId="25" borderId="48" xfId="64" applyFont="1" applyFill="1" applyBorder="1" applyAlignment="1" applyProtection="1">
      <alignment vertical="center"/>
      <protection/>
    </xf>
    <xf numFmtId="173" fontId="17" fillId="25" borderId="0" xfId="64" applyFont="1" applyFill="1" applyAlignment="1" applyProtection="1">
      <alignment vertical="center"/>
      <protection/>
    </xf>
    <xf numFmtId="173" fontId="21" fillId="25" borderId="103" xfId="64" applyFont="1" applyFill="1" applyBorder="1" applyAlignment="1" applyProtection="1">
      <alignment horizontal="center" vertical="center"/>
      <protection/>
    </xf>
    <xf numFmtId="173" fontId="17" fillId="25" borderId="0" xfId="64" applyFont="1" applyFill="1" applyBorder="1" applyAlignment="1" applyProtection="1">
      <alignment vertical="top"/>
      <protection/>
    </xf>
    <xf numFmtId="173" fontId="17" fillId="22" borderId="44" xfId="64" applyFont="1" applyFill="1" applyBorder="1" applyAlignment="1" applyProtection="1">
      <alignment vertical="center"/>
      <protection/>
    </xf>
    <xf numFmtId="173" fontId="17" fillId="0" borderId="0" xfId="64" applyFont="1" applyFill="1" applyBorder="1" applyAlignment="1" applyProtection="1">
      <alignment vertical="center"/>
      <protection/>
    </xf>
    <xf numFmtId="0" fontId="0" fillId="22" borderId="59" xfId="0" applyFill="1" applyBorder="1" applyAlignment="1" applyProtection="1">
      <alignment vertical="center"/>
      <protection/>
    </xf>
    <xf numFmtId="173" fontId="21" fillId="25" borderId="48" xfId="64" applyFont="1" applyFill="1" applyBorder="1" applyAlignment="1" applyProtection="1">
      <alignment horizontal="center" vertical="center"/>
      <protection/>
    </xf>
    <xf numFmtId="173" fontId="13" fillId="22" borderId="44" xfId="66" applyNumberFormat="1" applyFont="1" applyFill="1" applyBorder="1" applyAlignment="1" applyProtection="1">
      <alignment/>
      <protection/>
    </xf>
    <xf numFmtId="0" fontId="6" fillId="0" borderId="48" xfId="64" applyNumberFormat="1" applyFont="1" applyBorder="1" applyAlignment="1" applyProtection="1">
      <alignment horizontal="center" vertical="center" wrapText="1"/>
      <protection/>
    </xf>
    <xf numFmtId="49" fontId="17" fillId="0" borderId="35" xfId="0" applyNumberFormat="1" applyFont="1" applyBorder="1" applyAlignment="1" applyProtection="1">
      <alignment horizontal="left" vertical="center"/>
      <protection locked="0"/>
    </xf>
    <xf numFmtId="49" fontId="17" fillId="0" borderId="57" xfId="0" applyNumberFormat="1" applyFont="1" applyBorder="1" applyAlignment="1" applyProtection="1">
      <alignment horizontal="left" vertical="center"/>
      <protection locked="0"/>
    </xf>
    <xf numFmtId="173" fontId="8" fillId="0" borderId="0" xfId="64" applyFont="1" applyBorder="1" applyAlignment="1" applyProtection="1">
      <alignment horizontal="left" wrapText="1"/>
      <protection/>
    </xf>
    <xf numFmtId="173" fontId="21" fillId="0" borderId="0" xfId="64" applyFont="1" applyAlignment="1" applyProtection="1">
      <alignment horizontal="left" vertical="center" wrapText="1"/>
      <protection/>
    </xf>
    <xf numFmtId="173" fontId="21" fillId="0" borderId="96" xfId="64" applyFont="1" applyBorder="1" applyAlignment="1" applyProtection="1">
      <alignment horizontal="left" vertical="center" wrapText="1"/>
      <protection/>
    </xf>
    <xf numFmtId="173" fontId="13" fillId="0" borderId="0" xfId="64" applyFont="1" applyAlignment="1" applyProtection="1">
      <alignment horizontal="left" vertical="center" wrapText="1"/>
      <protection/>
    </xf>
    <xf numFmtId="173" fontId="13" fillId="0" borderId="96" xfId="64" applyFont="1" applyBorder="1" applyAlignment="1" applyProtection="1">
      <alignment horizontal="left" vertical="center" wrapText="1"/>
      <protection/>
    </xf>
    <xf numFmtId="173" fontId="13" fillId="0" borderId="0" xfId="64" applyFont="1" applyFill="1" applyAlignment="1" applyProtection="1">
      <alignment horizontal="left" vertical="center" wrapText="1"/>
      <protection/>
    </xf>
    <xf numFmtId="173" fontId="58" fillId="25" borderId="23" xfId="64" applyFont="1" applyFill="1" applyBorder="1" applyAlignment="1" applyProtection="1">
      <alignment horizontal="center" vertical="center" wrapText="1"/>
      <protection/>
    </xf>
    <xf numFmtId="0" fontId="63" fillId="25" borderId="96" xfId="0" applyFont="1" applyFill="1" applyBorder="1" applyAlignment="1">
      <alignment horizontal="center" vertical="center" wrapText="1"/>
    </xf>
    <xf numFmtId="0" fontId="63" fillId="25" borderId="23" xfId="0" applyFont="1" applyFill="1" applyBorder="1" applyAlignment="1">
      <alignment horizontal="center" vertical="center" wrapText="1"/>
    </xf>
    <xf numFmtId="173" fontId="8" fillId="0" borderId="102" xfId="64" applyFont="1" applyBorder="1" applyAlignment="1" applyProtection="1">
      <alignment horizontal="left" wrapText="1"/>
      <protection/>
    </xf>
    <xf numFmtId="173" fontId="37" fillId="0" borderId="0" xfId="64" applyFont="1" applyFill="1" applyBorder="1" applyAlignment="1" applyProtection="1">
      <alignment horizontal="left" vertical="center"/>
      <protection/>
    </xf>
    <xf numFmtId="49" fontId="17" fillId="0" borderId="35" xfId="61" applyNumberFormat="1" applyFont="1" applyFill="1" applyBorder="1" applyAlignment="1" applyProtection="1">
      <alignment horizontal="left" vertical="center"/>
      <protection locked="0"/>
    </xf>
    <xf numFmtId="49" fontId="17" fillId="0" borderId="103" xfId="61" applyNumberFormat="1" applyFont="1" applyFill="1" applyBorder="1" applyAlignment="1" applyProtection="1">
      <alignment horizontal="left" vertical="center"/>
      <protection locked="0"/>
    </xf>
    <xf numFmtId="49" fontId="17" fillId="0" borderId="57" xfId="61" applyNumberFormat="1" applyFont="1" applyFill="1" applyBorder="1" applyAlignment="1" applyProtection="1">
      <alignment horizontal="left" vertical="center"/>
      <protection locked="0"/>
    </xf>
    <xf numFmtId="49" fontId="17" fillId="22" borderId="35" xfId="61" applyNumberFormat="1" applyFont="1" applyFill="1" applyBorder="1" applyAlignment="1" applyProtection="1">
      <alignment horizontal="left" vertical="center"/>
      <protection locked="0"/>
    </xf>
    <xf numFmtId="49" fontId="17" fillId="22" borderId="103" xfId="61" applyNumberFormat="1" applyFont="1" applyFill="1" applyBorder="1" applyAlignment="1" applyProtection="1">
      <alignment horizontal="left" vertical="center"/>
      <protection locked="0"/>
    </xf>
    <xf numFmtId="49" fontId="17" fillId="22" borderId="57" xfId="61" applyNumberFormat="1" applyFont="1" applyFill="1" applyBorder="1" applyAlignment="1" applyProtection="1">
      <alignment horizontal="left" vertical="center"/>
      <protection locked="0"/>
    </xf>
    <xf numFmtId="0" fontId="93" fillId="20" borderId="35" xfId="0" applyFont="1" applyFill="1" applyBorder="1" applyAlignment="1">
      <alignment horizontal="center" vertical="center" readingOrder="1"/>
    </xf>
    <xf numFmtId="0" fontId="93" fillId="20" borderId="103" xfId="0" applyFont="1" applyFill="1" applyBorder="1" applyAlignment="1">
      <alignment horizontal="center" vertical="center" readingOrder="1"/>
    </xf>
    <xf numFmtId="0" fontId="93" fillId="20" borderId="57" xfId="0" applyFont="1" applyFill="1" applyBorder="1" applyAlignment="1">
      <alignment horizontal="center" vertical="center" readingOrder="1"/>
    </xf>
    <xf numFmtId="49" fontId="17" fillId="25" borderId="35" xfId="64" applyNumberFormat="1" applyFont="1" applyFill="1" applyBorder="1" applyAlignment="1" applyProtection="1">
      <alignment vertical="center"/>
      <protection locked="0"/>
    </xf>
    <xf numFmtId="49" fontId="0" fillId="25" borderId="103" xfId="0" applyNumberFormat="1" applyFill="1" applyBorder="1" applyAlignment="1" applyProtection="1">
      <alignment vertical="center"/>
      <protection locked="0"/>
    </xf>
    <xf numFmtId="49" fontId="0" fillId="25" borderId="57" xfId="0" applyNumberFormat="1" applyFill="1" applyBorder="1" applyAlignment="1" applyProtection="1">
      <alignment vertical="center"/>
      <protection locked="0"/>
    </xf>
    <xf numFmtId="173" fontId="49" fillId="0" borderId="0" xfId="64" applyFont="1" applyAlignment="1" applyProtection="1">
      <alignment horizontal="center" vertical="center" wrapText="1"/>
      <protection/>
    </xf>
    <xf numFmtId="173" fontId="49" fillId="0" borderId="48" xfId="64" applyFont="1" applyBorder="1" applyAlignment="1" applyProtection="1">
      <alignment horizontal="center" vertical="center" wrapText="1"/>
      <protection/>
    </xf>
    <xf numFmtId="49" fontId="17" fillId="0" borderId="74" xfId="61" applyNumberFormat="1" applyFont="1" applyFill="1" applyBorder="1" applyAlignment="1" applyProtection="1">
      <alignment horizontal="left" vertical="center" wrapText="1"/>
      <protection locked="0"/>
    </xf>
    <xf numFmtId="49" fontId="17" fillId="0" borderId="102" xfId="61" applyNumberFormat="1" applyFont="1" applyFill="1" applyBorder="1" applyAlignment="1" applyProtection="1">
      <alignment horizontal="left" vertical="center" wrapText="1"/>
      <protection locked="0"/>
    </xf>
    <xf numFmtId="49" fontId="17" fillId="0" borderId="58" xfId="61" applyNumberFormat="1" applyFont="1" applyFill="1" applyBorder="1" applyAlignment="1" applyProtection="1">
      <alignment horizontal="left" vertical="center" wrapText="1"/>
      <protection locked="0"/>
    </xf>
    <xf numFmtId="49" fontId="17" fillId="0" borderId="23" xfId="61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17" fillId="0" borderId="96" xfId="61" applyNumberFormat="1" applyFont="1" applyFill="1" applyBorder="1" applyAlignment="1" applyProtection="1">
      <alignment horizontal="left" vertical="center" wrapText="1"/>
      <protection locked="0"/>
    </xf>
    <xf numFmtId="49" fontId="17" fillId="0" borderId="72" xfId="61" applyNumberFormat="1" applyFont="1" applyFill="1" applyBorder="1" applyAlignment="1" applyProtection="1">
      <alignment horizontal="left" vertical="center" wrapText="1"/>
      <protection locked="0"/>
    </xf>
    <xf numFmtId="49" fontId="17" fillId="0" borderId="48" xfId="61" applyNumberFormat="1" applyFont="1" applyFill="1" applyBorder="1" applyAlignment="1" applyProtection="1">
      <alignment horizontal="left" vertical="center" wrapText="1"/>
      <protection locked="0"/>
    </xf>
    <xf numFmtId="49" fontId="17" fillId="0" borderId="51" xfId="61" applyNumberFormat="1" applyFont="1" applyFill="1" applyBorder="1" applyAlignment="1" applyProtection="1">
      <alignment horizontal="left" vertical="center" wrapText="1"/>
      <protection locked="0"/>
    </xf>
    <xf numFmtId="0" fontId="91" fillId="20" borderId="35" xfId="0" applyFont="1" applyFill="1" applyBorder="1" applyAlignment="1">
      <alignment horizontal="center" vertical="center" wrapText="1" readingOrder="1"/>
    </xf>
    <xf numFmtId="0" fontId="91" fillId="20" borderId="103" xfId="0" applyFont="1" applyFill="1" applyBorder="1" applyAlignment="1">
      <alignment horizontal="center" vertical="center" wrapText="1" readingOrder="1"/>
    </xf>
    <xf numFmtId="0" fontId="91" fillId="20" borderId="57" xfId="0" applyFont="1" applyFill="1" applyBorder="1" applyAlignment="1">
      <alignment horizontal="center" vertical="center" wrapText="1" readingOrder="1"/>
    </xf>
    <xf numFmtId="49" fontId="17" fillId="22" borderId="35" xfId="64" applyNumberFormat="1" applyFont="1" applyFill="1" applyBorder="1" applyAlignment="1" applyProtection="1">
      <alignment horizontal="left" vertical="center"/>
      <protection locked="0"/>
    </xf>
    <xf numFmtId="49" fontId="17" fillId="22" borderId="57" xfId="64" applyNumberFormat="1" applyFont="1" applyFill="1" applyBorder="1" applyAlignment="1" applyProtection="1">
      <alignment horizontal="left" vertical="center"/>
      <protection locked="0"/>
    </xf>
    <xf numFmtId="49" fontId="17" fillId="0" borderId="35" xfId="64" applyNumberFormat="1" applyFont="1" applyBorder="1" applyAlignment="1" applyProtection="1">
      <alignment horizontal="left" vertical="center"/>
      <protection locked="0"/>
    </xf>
    <xf numFmtId="49" fontId="17" fillId="0" borderId="57" xfId="64" applyNumberFormat="1" applyFont="1" applyBorder="1" applyAlignment="1" applyProtection="1">
      <alignment horizontal="left" vertical="center"/>
      <protection locked="0"/>
    </xf>
    <xf numFmtId="173" fontId="13" fillId="25" borderId="0" xfId="64" applyFont="1" applyFill="1" applyBorder="1" applyAlignment="1" applyProtection="1">
      <alignment horizontal="left" vertical="center" wrapText="1"/>
      <protection/>
    </xf>
    <xf numFmtId="173" fontId="13" fillId="0" borderId="96" xfId="64" applyFont="1" applyFill="1" applyBorder="1" applyAlignment="1" applyProtection="1">
      <alignment horizontal="left" vertical="center" wrapText="1"/>
      <protection/>
    </xf>
    <xf numFmtId="173" fontId="13" fillId="0" borderId="0" xfId="64" applyFont="1" applyFill="1" applyBorder="1" applyAlignment="1" applyProtection="1">
      <alignment horizontal="left" vertical="center" wrapText="1"/>
      <protection/>
    </xf>
    <xf numFmtId="173" fontId="61" fillId="25" borderId="0" xfId="64" applyFont="1" applyFill="1" applyAlignment="1" applyProtection="1">
      <alignment horizontal="center" vertical="center" wrapText="1"/>
      <protection/>
    </xf>
    <xf numFmtId="173" fontId="62" fillId="25" borderId="104" xfId="64" applyFont="1" applyFill="1" applyBorder="1" applyAlignment="1" applyProtection="1">
      <alignment horizontal="center" vertical="center" wrapText="1"/>
      <protection/>
    </xf>
    <xf numFmtId="173" fontId="28" fillId="25" borderId="104" xfId="64" applyFont="1" applyFill="1" applyBorder="1" applyAlignment="1" applyProtection="1">
      <alignment horizontal="center" vertical="center" wrapText="1"/>
      <protection/>
    </xf>
    <xf numFmtId="173" fontId="62" fillId="25" borderId="96" xfId="64" applyFont="1" applyFill="1" applyBorder="1" applyAlignment="1" applyProtection="1">
      <alignment horizontal="center" vertical="top" wrapText="1"/>
      <protection/>
    </xf>
    <xf numFmtId="0" fontId="0" fillId="0" borderId="96" xfId="0" applyBorder="1" applyAlignment="1">
      <alignment horizontal="center" vertical="top" wrapText="1"/>
    </xf>
    <xf numFmtId="173" fontId="21" fillId="25" borderId="0" xfId="64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21" fillId="25" borderId="0" xfId="64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96" xfId="0" applyBorder="1" applyAlignment="1">
      <alignment vertical="top" wrapText="1"/>
    </xf>
    <xf numFmtId="173" fontId="48" fillId="25" borderId="23" xfId="54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wrapText="1"/>
      <protection/>
    </xf>
    <xf numFmtId="0" fontId="48" fillId="0" borderId="96" xfId="0" applyFont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96" xfId="0" applyBorder="1" applyAlignment="1" applyProtection="1">
      <alignment wrapText="1"/>
      <protection/>
    </xf>
    <xf numFmtId="173" fontId="21" fillId="25" borderId="0" xfId="64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96" xfId="0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21" fillId="25" borderId="0" xfId="64" applyFont="1" applyFill="1" applyBorder="1" applyAlignment="1" applyProtection="1">
      <alignment horizontal="left" vertical="center" wrapText="1"/>
      <protection/>
    </xf>
    <xf numFmtId="173" fontId="68" fillId="25" borderId="0" xfId="64" applyFont="1" applyFill="1" applyBorder="1" applyAlignment="1" applyProtection="1">
      <alignment vertical="center"/>
      <protection/>
    </xf>
    <xf numFmtId="0" fontId="63" fillId="0" borderId="96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173" fontId="48" fillId="25" borderId="23" xfId="64" applyFont="1" applyFill="1" applyBorder="1" applyAlignment="1" applyProtection="1">
      <alignment vertical="center"/>
      <protection/>
    </xf>
    <xf numFmtId="0" fontId="48" fillId="0" borderId="96" xfId="0" applyFont="1" applyBorder="1" applyAlignment="1">
      <alignment vertical="center"/>
    </xf>
    <xf numFmtId="0" fontId="0" fillId="0" borderId="0" xfId="0" applyAlignment="1">
      <alignment/>
    </xf>
    <xf numFmtId="0" fontId="0" fillId="0" borderId="96" xfId="0" applyBorder="1" applyAlignment="1">
      <alignment/>
    </xf>
    <xf numFmtId="0" fontId="58" fillId="0" borderId="0" xfId="63" applyFont="1" applyAlignment="1" applyProtection="1">
      <alignment vertical="center" wrapText="1"/>
      <protection/>
    </xf>
    <xf numFmtId="173" fontId="58" fillId="0" borderId="0" xfId="65" applyNumberFormat="1" applyFont="1" applyAlignment="1" applyProtection="1">
      <alignment vertical="center" wrapText="1"/>
      <protection/>
    </xf>
    <xf numFmtId="0" fontId="92" fillId="0" borderId="0" xfId="63" applyFont="1" applyAlignment="1" applyProtection="1">
      <alignment vertical="center" wrapText="1"/>
      <protection/>
    </xf>
    <xf numFmtId="173" fontId="92" fillId="0" borderId="0" xfId="65" applyNumberFormat="1" applyFont="1" applyAlignment="1" applyProtection="1">
      <alignment vertical="center" wrapText="1"/>
      <protection/>
    </xf>
    <xf numFmtId="173" fontId="58" fillId="0" borderId="0" xfId="66" applyNumberFormat="1" applyFont="1" applyAlignment="1" applyProtection="1">
      <alignment vertical="center" wrapText="1"/>
      <protection/>
    </xf>
    <xf numFmtId="173" fontId="21" fillId="0" borderId="48" xfId="65" applyNumberFormat="1" applyFont="1" applyFill="1" applyBorder="1" applyAlignment="1" applyProtection="1">
      <alignment horizontal="right"/>
      <protection/>
    </xf>
    <xf numFmtId="0" fontId="83" fillId="0" borderId="51" xfId="63" applyFont="1" applyBorder="1" applyAlignment="1" applyProtection="1">
      <alignment horizontal="right"/>
      <protection/>
    </xf>
    <xf numFmtId="173" fontId="13" fillId="0" borderId="0" xfId="66" applyNumberFormat="1" applyFont="1" applyFill="1" applyBorder="1" applyAlignment="1" applyProtection="1">
      <alignment horizontal="left"/>
      <protection/>
    </xf>
    <xf numFmtId="173" fontId="13" fillId="0" borderId="96" xfId="66" applyNumberFormat="1" applyFont="1" applyFill="1" applyBorder="1" applyAlignment="1" applyProtection="1">
      <alignment horizontal="left"/>
      <protection/>
    </xf>
    <xf numFmtId="173" fontId="13" fillId="0" borderId="0" xfId="66" applyNumberFormat="1" applyFont="1" applyFill="1" applyBorder="1" applyAlignment="1" applyProtection="1">
      <alignment horizontal="left" vertical="center" wrapText="1"/>
      <protection/>
    </xf>
    <xf numFmtId="173" fontId="21" fillId="0" borderId="0" xfId="65" applyNumberFormat="1" applyFont="1" applyFill="1" applyBorder="1" applyAlignment="1" applyProtection="1">
      <alignment horizontal="right" vertical="center" wrapText="1"/>
      <protection/>
    </xf>
    <xf numFmtId="0" fontId="90" fillId="0" borderId="0" xfId="63" applyFont="1" applyBorder="1" applyAlignment="1" applyProtection="1">
      <alignment vertical="center" wrapText="1"/>
      <protection/>
    </xf>
    <xf numFmtId="0" fontId="90" fillId="0" borderId="96" xfId="63" applyFont="1" applyBorder="1" applyAlignment="1" applyProtection="1">
      <alignment vertical="center" wrapText="1"/>
      <protection/>
    </xf>
    <xf numFmtId="173" fontId="21" fillId="0" borderId="0" xfId="65" applyNumberFormat="1" applyFont="1" applyFill="1" applyBorder="1" applyAlignment="1" applyProtection="1">
      <alignment horizontal="right"/>
      <protection/>
    </xf>
    <xf numFmtId="0" fontId="83" fillId="0" borderId="96" xfId="63" applyFont="1" applyBorder="1" applyAlignment="1" applyProtection="1">
      <alignment horizontal="right"/>
      <protection/>
    </xf>
    <xf numFmtId="173" fontId="13" fillId="0" borderId="74" xfId="66" applyNumberFormat="1" applyFont="1" applyBorder="1" applyAlignment="1" applyProtection="1">
      <alignment vertical="top" wrapText="1"/>
      <protection locked="0"/>
    </xf>
    <xf numFmtId="0" fontId="88" fillId="0" borderId="102" xfId="63" applyFont="1" applyBorder="1" applyAlignment="1" applyProtection="1">
      <alignment vertical="top" wrapText="1"/>
      <protection locked="0"/>
    </xf>
    <xf numFmtId="0" fontId="88" fillId="0" borderId="58" xfId="63" applyFont="1" applyBorder="1" applyAlignment="1" applyProtection="1">
      <alignment vertical="top" wrapText="1"/>
      <protection locked="0"/>
    </xf>
    <xf numFmtId="0" fontId="88" fillId="0" borderId="23" xfId="63" applyFont="1" applyBorder="1" applyAlignment="1" applyProtection="1">
      <alignment vertical="top" wrapText="1"/>
      <protection locked="0"/>
    </xf>
    <xf numFmtId="0" fontId="88" fillId="0" borderId="0" xfId="63" applyFont="1" applyAlignment="1" applyProtection="1">
      <alignment vertical="top" wrapText="1"/>
      <protection locked="0"/>
    </xf>
    <xf numFmtId="0" fontId="88" fillId="0" borderId="96" xfId="63" applyFont="1" applyBorder="1" applyAlignment="1" applyProtection="1">
      <alignment vertical="top" wrapText="1"/>
      <protection locked="0"/>
    </xf>
    <xf numFmtId="0" fontId="88" fillId="0" borderId="72" xfId="63" applyFont="1" applyBorder="1" applyAlignment="1" applyProtection="1">
      <alignment vertical="top" wrapText="1"/>
      <protection locked="0"/>
    </xf>
    <xf numFmtId="0" fontId="88" fillId="0" borderId="48" xfId="63" applyFont="1" applyBorder="1" applyAlignment="1" applyProtection="1">
      <alignment vertical="top" wrapText="1"/>
      <protection locked="0"/>
    </xf>
    <xf numFmtId="0" fontId="88" fillId="0" borderId="51" xfId="63" applyFont="1" applyBorder="1" applyAlignment="1" applyProtection="1">
      <alignment vertical="top" wrapText="1"/>
      <protection locked="0"/>
    </xf>
    <xf numFmtId="0" fontId="58" fillId="25" borderId="104" xfId="66" applyNumberFormat="1" applyFont="1" applyFill="1" applyBorder="1" applyAlignment="1" applyProtection="1">
      <alignment horizontal="center" vertical="center" wrapText="1"/>
      <protection/>
    </xf>
    <xf numFmtId="0" fontId="77" fillId="0" borderId="104" xfId="63" applyFont="1" applyBorder="1" applyAlignment="1" applyProtection="1">
      <alignment wrapText="1"/>
      <protection/>
    </xf>
    <xf numFmtId="0" fontId="58" fillId="25" borderId="59" xfId="66" applyNumberFormat="1" applyFont="1" applyFill="1" applyBorder="1" applyAlignment="1" applyProtection="1">
      <alignment horizontal="center" vertical="center" wrapText="1"/>
      <protection/>
    </xf>
    <xf numFmtId="0" fontId="69" fillId="0" borderId="104" xfId="63" applyBorder="1" applyAlignment="1" applyProtection="1">
      <alignment horizontal="center" wrapText="1"/>
      <protection/>
    </xf>
    <xf numFmtId="0" fontId="77" fillId="0" borderId="104" xfId="63" applyFont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24" fillId="0" borderId="9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108" xfId="0" applyFont="1" applyFill="1" applyBorder="1" applyAlignment="1" applyProtection="1">
      <alignment horizontal="center" vertical="center"/>
      <protection/>
    </xf>
    <xf numFmtId="0" fontId="14" fillId="0" borderId="109" xfId="0" applyFont="1" applyFill="1" applyBorder="1" applyAlignment="1" applyProtection="1">
      <alignment horizontal="center" vertical="center"/>
      <protection/>
    </xf>
    <xf numFmtId="0" fontId="14" fillId="0" borderId="110" xfId="0" applyFont="1" applyFill="1" applyBorder="1" applyAlignment="1" applyProtection="1">
      <alignment horizontal="center" vertical="center"/>
      <protection/>
    </xf>
    <xf numFmtId="0" fontId="14" fillId="0" borderId="111" xfId="0" applyFont="1" applyFill="1" applyBorder="1" applyAlignment="1" applyProtection="1">
      <alignment horizontal="center" vertical="center"/>
      <protection/>
    </xf>
    <xf numFmtId="0" fontId="24" fillId="0" borderId="95" xfId="0" applyFont="1" applyBorder="1" applyAlignment="1">
      <alignment horizontal="left" vertical="center" wrapText="1"/>
    </xf>
    <xf numFmtId="0" fontId="24" fillId="25" borderId="53" xfId="0" applyFont="1" applyFill="1" applyBorder="1" applyAlignment="1">
      <alignment horizontal="center" wrapText="1"/>
    </xf>
    <xf numFmtId="0" fontId="24" fillId="25" borderId="44" xfId="0" applyFont="1" applyFill="1" applyBorder="1" applyAlignment="1">
      <alignment horizontal="center" wrapText="1"/>
    </xf>
    <xf numFmtId="0" fontId="10" fillId="25" borderId="0" xfId="0" applyFont="1" applyFill="1" applyBorder="1" applyAlignment="1">
      <alignment horizontal="left" vertical="center"/>
    </xf>
    <xf numFmtId="0" fontId="24" fillId="25" borderId="44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25" borderId="84" xfId="0" applyFont="1" applyFill="1" applyBorder="1" applyAlignment="1">
      <alignment horizontal="center" vertical="center" wrapText="1"/>
    </xf>
    <xf numFmtId="0" fontId="24" fillId="25" borderId="112" xfId="0" applyFont="1" applyFill="1" applyBorder="1" applyAlignment="1">
      <alignment horizontal="center" vertical="center" wrapText="1"/>
    </xf>
    <xf numFmtId="0" fontId="24" fillId="25" borderId="50" xfId="0" applyFont="1" applyFill="1" applyBorder="1" applyAlignment="1">
      <alignment horizontal="center" vertical="center" wrapText="1"/>
    </xf>
    <xf numFmtId="0" fontId="24" fillId="25" borderId="53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vertical="center" wrapText="1"/>
    </xf>
    <xf numFmtId="0" fontId="24" fillId="25" borderId="47" xfId="0" applyFont="1" applyFill="1" applyBorder="1" applyAlignment="1">
      <alignment horizontal="center" wrapText="1"/>
    </xf>
    <xf numFmtId="0" fontId="24" fillId="25" borderId="35" xfId="0" applyFont="1" applyFill="1" applyBorder="1" applyAlignment="1">
      <alignment horizontal="center" wrapText="1"/>
    </xf>
    <xf numFmtId="0" fontId="24" fillId="25" borderId="57" xfId="0" applyFont="1" applyFill="1" applyBorder="1" applyAlignment="1">
      <alignment horizontal="center" wrapText="1"/>
    </xf>
    <xf numFmtId="0" fontId="7" fillId="25" borderId="44" xfId="0" applyFont="1" applyFill="1" applyBorder="1" applyAlignment="1">
      <alignment horizontal="center" wrapText="1"/>
    </xf>
    <xf numFmtId="0" fontId="20" fillId="25" borderId="17" xfId="69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0" fillId="25" borderId="25" xfId="69" applyFont="1" applyFill="1" applyBorder="1" applyAlignment="1" applyProtection="1">
      <alignment horizontal="center" vertical="center"/>
      <protection/>
    </xf>
    <xf numFmtId="0" fontId="20" fillId="25" borderId="26" xfId="69" applyFont="1" applyFill="1" applyBorder="1" applyAlignment="1" applyProtection="1">
      <alignment horizontal="center" vertical="center"/>
      <protection/>
    </xf>
    <xf numFmtId="0" fontId="9" fillId="25" borderId="75" xfId="70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60" xfId="0" applyBorder="1" applyAlignment="1">
      <alignment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13" xfId="0" applyFont="1" applyFill="1" applyBorder="1" applyAlignment="1" applyProtection="1">
      <alignment horizontal="center" vertical="center" wrapText="1"/>
      <protection/>
    </xf>
    <xf numFmtId="0" fontId="8" fillId="0" borderId="114" xfId="0" applyFont="1" applyFill="1" applyBorder="1" applyAlignment="1" applyProtection="1">
      <alignment horizontal="center" vertical="center"/>
      <protection/>
    </xf>
    <xf numFmtId="0" fontId="20" fillId="0" borderId="17" xfId="69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14" xfId="0" applyFont="1" applyBorder="1" applyAlignment="1" applyProtection="1">
      <alignment horizontal="center" vertical="center" wrapText="1"/>
      <protection/>
    </xf>
    <xf numFmtId="0" fontId="33" fillId="0" borderId="46" xfId="0" applyFont="1" applyBorder="1" applyAlignment="1" applyProtection="1">
      <alignment horizontal="center" vertical="center" wrapText="1"/>
      <protection/>
    </xf>
    <xf numFmtId="0" fontId="33" fillId="0" borderId="34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73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95" xfId="0" applyFont="1" applyBorder="1" applyAlignment="1" applyProtection="1">
      <alignment horizontal="center" vertical="center" wrapText="1"/>
      <protection/>
    </xf>
    <xf numFmtId="0" fontId="33" fillId="0" borderId="115" xfId="0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14" xfId="0" applyFont="1" applyFill="1" applyBorder="1" applyAlignment="1" applyProtection="1">
      <alignment horizontal="center" vertical="center" wrapText="1"/>
      <protection/>
    </xf>
    <xf numFmtId="0" fontId="29" fillId="0" borderId="46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95" xfId="0" applyFont="1" applyFill="1" applyBorder="1" applyAlignment="1" applyProtection="1">
      <alignment horizontal="center" vertical="center" wrapText="1"/>
      <protection/>
    </xf>
    <xf numFmtId="0" fontId="29" fillId="0" borderId="115" xfId="0" applyFont="1" applyFill="1" applyBorder="1" applyAlignment="1" applyProtection="1">
      <alignment horizontal="center" vertical="center" wrapText="1"/>
      <protection/>
    </xf>
    <xf numFmtId="0" fontId="29" fillId="0" borderId="116" xfId="0" applyFont="1" applyFill="1" applyBorder="1" applyAlignment="1" applyProtection="1">
      <alignment horizontal="left" vertical="center" wrapText="1"/>
      <protection/>
    </xf>
    <xf numFmtId="0" fontId="29" fillId="0" borderId="117" xfId="0" applyFont="1" applyFill="1" applyBorder="1" applyAlignment="1" applyProtection="1">
      <alignment horizontal="left" vertical="center" wrapText="1"/>
      <protection/>
    </xf>
    <xf numFmtId="0" fontId="29" fillId="0" borderId="118" xfId="0" applyFont="1" applyFill="1" applyBorder="1" applyAlignment="1" applyProtection="1">
      <alignment horizontal="left" vertical="center" wrapText="1"/>
      <protection/>
    </xf>
    <xf numFmtId="0" fontId="29" fillId="0" borderId="116" xfId="0" applyFont="1" applyFill="1" applyBorder="1" applyAlignment="1" applyProtection="1">
      <alignment horizontal="center" vertical="center" wrapText="1"/>
      <protection/>
    </xf>
    <xf numFmtId="0" fontId="29" fillId="0" borderId="117" xfId="0" applyFont="1" applyFill="1" applyBorder="1" applyAlignment="1" applyProtection="1">
      <alignment horizontal="center" vertical="center" wrapText="1"/>
      <protection/>
    </xf>
    <xf numFmtId="0" fontId="29" fillId="0" borderId="118" xfId="0" applyFont="1" applyFill="1" applyBorder="1" applyAlignment="1" applyProtection="1">
      <alignment horizontal="center" vertical="center" wrapText="1"/>
      <protection/>
    </xf>
    <xf numFmtId="0" fontId="29" fillId="0" borderId="34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73" xfId="0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_3tabella15" xfId="57"/>
    <cellStyle name="Migliaia 2" xfId="58"/>
    <cellStyle name="Neutral" xfId="59"/>
    <cellStyle name="Normale 2" xfId="60"/>
    <cellStyle name="Normale_ENTI LOCALI  2000" xfId="61"/>
    <cellStyle name="Normale_MINISTERI" xfId="62"/>
    <cellStyle name="Normale_modello si2 raln_MODIFICATO_ALESSIO" xfId="63"/>
    <cellStyle name="Normale_PRINFEL98" xfId="64"/>
    <cellStyle name="Normale_PRINFEL98 2" xfId="65"/>
    <cellStyle name="Normale_PRINFEL98_modello si2 raln_MODIFICATO_ALESSIO" xfId="66"/>
    <cellStyle name="Normale_Prospetto informativo 2001" xfId="67"/>
    <cellStyle name="Normale_Prospetto informativo 2001_modello si2 raln_MODIFICATO_ALESSIO" xfId="68"/>
    <cellStyle name="Normale_tabella 4" xfId="69"/>
    <cellStyle name="Normale_tabella 5" xfId="70"/>
    <cellStyle name="Note" xfId="71"/>
    <cellStyle name="Output" xfId="72"/>
    <cellStyle name="Percent" xfId="73"/>
    <cellStyle name="Percentuale 2" xfId="74"/>
    <cellStyle name="Percentuale 2 2" xfId="75"/>
    <cellStyle name="Title" xfId="76"/>
    <cellStyle name="Total" xfId="77"/>
    <cellStyle name="Valuta (0)_3tabella15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/>
            </c:strRef>
          </c:cat>
          <c:val>
            <c:numRef>
              <c:f>SI_1!$C$103:$C$121</c:f>
              <c:numCache/>
            </c:numRef>
          </c:val>
        </c:ser>
        <c:axId val="20208549"/>
        <c:axId val="47659214"/>
      </c:bar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659214"/>
        <c:crossesAt val="0"/>
        <c:auto val="1"/>
        <c:lblOffset val="100"/>
        <c:tickLblSkip val="1"/>
        <c:noMultiLvlLbl val="0"/>
      </c:catAx>
      <c:valAx>
        <c:axId val="47659214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2020854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/>
            </c:strRef>
          </c:cat>
          <c:val>
            <c:numRef>
              <c:f>SI_1!$F$105:$F$116</c:f>
              <c:numCache/>
            </c:numRef>
          </c:val>
        </c:ser>
        <c:axId val="26279743"/>
        <c:axId val="35191096"/>
      </c:bar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l"/>
        <c:delete val="1"/>
        <c:majorTickMark val="out"/>
        <c:minorTickMark val="none"/>
        <c:tickLblPos val="nextTo"/>
        <c:crossAx val="26279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79629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38100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5913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0958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85725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4103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31dicembre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495300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19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361950</xdr:colOff>
      <xdr:row>3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90550"/>
          <a:ext cx="63817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4</xdr:col>
      <xdr:colOff>542925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1244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A13">
      <selection activeCell="E8" sqref="E8:G8"/>
    </sheetView>
  </sheetViews>
  <sheetFormatPr defaultColWidth="7.66015625" defaultRowHeight="10.5"/>
  <cols>
    <col min="1" max="1" width="6.66015625" style="190" customWidth="1"/>
    <col min="2" max="2" width="25.83203125" style="188" customWidth="1"/>
    <col min="3" max="3" width="31" style="188" customWidth="1"/>
    <col min="4" max="4" width="20.5" style="188" customWidth="1"/>
    <col min="5" max="5" width="40.66015625" style="188" customWidth="1"/>
    <col min="6" max="6" width="29" style="188" customWidth="1"/>
    <col min="7" max="7" width="26" style="188" customWidth="1"/>
    <col min="8" max="8" width="8" style="146" hidden="1" customWidth="1"/>
    <col min="9" max="9" width="6.5" style="146" hidden="1" customWidth="1"/>
    <col min="10" max="10" width="12.16015625" style="146" hidden="1" customWidth="1"/>
    <col min="11" max="11" width="38.83203125" style="146" customWidth="1"/>
    <col min="12" max="16384" width="7.66015625" style="146" customWidth="1"/>
  </cols>
  <sheetData>
    <row r="1" ht="57.75" customHeight="1">
      <c r="A1" s="261" t="s">
        <v>173</v>
      </c>
    </row>
    <row r="2" spans="1:7" s="147" customFormat="1" ht="20.25" customHeight="1">
      <c r="A2" s="262" t="s">
        <v>28</v>
      </c>
      <c r="B2" s="189"/>
      <c r="C2" s="735"/>
      <c r="D2" s="735"/>
      <c r="E2" s="735"/>
      <c r="F2" s="735"/>
      <c r="G2" s="189"/>
    </row>
    <row r="3" spans="1:7" s="147" customFormat="1" ht="27" customHeight="1">
      <c r="A3" s="228"/>
      <c r="B3" s="254"/>
      <c r="C3" s="735" t="str">
        <f>'t1'!A1</f>
        <v>COMPARTO REGIONI ED AUTONOMIE LOCALI</v>
      </c>
      <c r="D3" s="735"/>
      <c r="E3" s="735"/>
      <c r="F3" s="735"/>
      <c r="G3" s="189"/>
    </row>
    <row r="4" spans="3:8" ht="12.75">
      <c r="C4" s="191"/>
      <c r="D4" s="191"/>
      <c r="E4" s="191"/>
      <c r="F4" s="191"/>
      <c r="H4" s="148"/>
    </row>
    <row r="5" spans="5:8" ht="12.75">
      <c r="E5" s="190"/>
      <c r="H5" s="148"/>
    </row>
    <row r="6" spans="2:7" ht="18" customHeight="1">
      <c r="B6" s="742" t="s">
        <v>353</v>
      </c>
      <c r="C6" s="743"/>
      <c r="D6" s="743"/>
      <c r="E6" s="743"/>
      <c r="F6" s="743"/>
      <c r="G6" s="744"/>
    </row>
    <row r="7" ht="6" customHeight="1"/>
    <row r="8" spans="1:7" ht="19.5" customHeight="1">
      <c r="A8" s="229"/>
      <c r="B8" s="188" t="s">
        <v>109</v>
      </c>
      <c r="D8" s="192"/>
      <c r="E8" s="736" t="s">
        <v>462</v>
      </c>
      <c r="F8" s="737"/>
      <c r="G8" s="738"/>
    </row>
    <row r="9" spans="1:11" ht="28.5" customHeight="1">
      <c r="A9" s="229" t="s">
        <v>158</v>
      </c>
      <c r="B9" s="149" t="s">
        <v>110</v>
      </c>
      <c r="C9" s="149"/>
      <c r="D9" s="192"/>
      <c r="E9" s="739" t="s">
        <v>462</v>
      </c>
      <c r="F9" s="740"/>
      <c r="G9" s="741"/>
      <c r="K9" s="263">
        <f>IF(LEN(E9)=0,"E' NECESSARIO INSERIRE IL CODICE FISCALE DELL'ENTE","")</f>
      </c>
    </row>
    <row r="10" spans="1:11" ht="28.5" customHeight="1">
      <c r="A10" s="229" t="s">
        <v>158</v>
      </c>
      <c r="B10" s="149" t="s">
        <v>111</v>
      </c>
      <c r="C10" s="149"/>
      <c r="D10" s="192"/>
      <c r="E10" s="739" t="s">
        <v>463</v>
      </c>
      <c r="F10" s="740"/>
      <c r="G10" s="741"/>
      <c r="K10" s="263">
        <f>IF(LEN(E10)=0,"E' NECESSARIO INSERIRE IL TELEFONO DELL'ENTE","")</f>
      </c>
    </row>
    <row r="11" spans="1:11" ht="28.5" customHeight="1">
      <c r="A11" s="229" t="s">
        <v>158</v>
      </c>
      <c r="B11" s="149" t="s">
        <v>112</v>
      </c>
      <c r="C11" s="149"/>
      <c r="D11" s="192"/>
      <c r="E11" s="739" t="s">
        <v>464</v>
      </c>
      <c r="F11" s="740"/>
      <c r="G11" s="741"/>
      <c r="K11" s="263">
        <f>IF(LEN(E11)=0,"E' NECESSARIO INSERIRE 
IL FAX DELL'ENTE","")</f>
      </c>
    </row>
    <row r="12" spans="1:11" ht="28.5" customHeight="1">
      <c r="A12" s="229" t="s">
        <v>158</v>
      </c>
      <c r="B12" s="149" t="s">
        <v>113</v>
      </c>
      <c r="C12" s="149"/>
      <c r="D12" s="192"/>
      <c r="E12" s="739" t="s">
        <v>465</v>
      </c>
      <c r="F12" s="740"/>
      <c r="G12" s="741"/>
      <c r="K12" s="263">
        <f>IF(LEN(E12)=0,"E' NECESSARIO INSERIRE 
L'E-MAIL DELL'ENTE","")</f>
      </c>
    </row>
    <row r="13" spans="1:11" ht="28.5" customHeight="1">
      <c r="A13" s="229" t="s">
        <v>158</v>
      </c>
      <c r="B13" s="149" t="s">
        <v>114</v>
      </c>
      <c r="C13" s="264" t="s">
        <v>466</v>
      </c>
      <c r="D13" s="265" t="s">
        <v>467</v>
      </c>
      <c r="E13" s="266" t="s">
        <v>468</v>
      </c>
      <c r="F13" s="267" t="s">
        <v>469</v>
      </c>
      <c r="G13" s="368" t="s">
        <v>470</v>
      </c>
      <c r="H13" s="355"/>
      <c r="I13" s="356"/>
      <c r="J13" s="338"/>
      <c r="K13" s="357">
        <f>IF(AND(LEN(C13)&gt;0,LEN(D13)&gt;0,LEN(E13)&gt;0,LEN(F13)&gt;0,LEN(G13)&gt;0),"","E' NECESSARIO COMPILARE TUTTI I DATI DELL'INDIRIZZO")</f>
      </c>
    </row>
    <row r="14" spans="1:7" s="151" customFormat="1" ht="20.25" customHeight="1">
      <c r="A14" s="229"/>
      <c r="B14" s="150"/>
      <c r="C14" s="193" t="s">
        <v>115</v>
      </c>
      <c r="D14" s="194" t="s">
        <v>171</v>
      </c>
      <c r="E14" s="193" t="s">
        <v>116</v>
      </c>
      <c r="F14" s="193" t="s">
        <v>245</v>
      </c>
      <c r="G14" s="193"/>
    </row>
    <row r="15" spans="1:7" s="300" customFormat="1" ht="28.5" customHeight="1">
      <c r="A15" s="188"/>
      <c r="B15" s="149" t="s">
        <v>34</v>
      </c>
      <c r="C15" s="299"/>
      <c r="D15" s="745" t="s">
        <v>471</v>
      </c>
      <c r="E15" s="746"/>
      <c r="F15" s="746"/>
      <c r="G15" s="747"/>
    </row>
    <row r="16" spans="1:7" ht="18" customHeight="1">
      <c r="A16" s="229"/>
      <c r="B16" s="742" t="s">
        <v>354</v>
      </c>
      <c r="C16" s="743"/>
      <c r="D16" s="743"/>
      <c r="E16" s="743"/>
      <c r="F16" s="743"/>
      <c r="G16" s="744"/>
    </row>
    <row r="17" spans="1:7" s="152" customFormat="1" ht="15">
      <c r="A17" s="229"/>
      <c r="B17" s="195" t="s">
        <v>117</v>
      </c>
      <c r="C17" s="196"/>
      <c r="D17" s="197"/>
      <c r="E17" s="197"/>
      <c r="F17" s="167"/>
      <c r="G17" s="748" t="s">
        <v>246</v>
      </c>
    </row>
    <row r="18" spans="1:7" s="152" customFormat="1" ht="15">
      <c r="A18" s="229" t="s">
        <v>158</v>
      </c>
      <c r="B18" s="197" t="s">
        <v>118</v>
      </c>
      <c r="C18" s="197"/>
      <c r="D18" s="197" t="s">
        <v>119</v>
      </c>
      <c r="E18" s="197"/>
      <c r="F18" s="198" t="s">
        <v>120</v>
      </c>
      <c r="G18" s="749"/>
    </row>
    <row r="19" spans="1:11" ht="28.5" customHeight="1">
      <c r="A19" s="229"/>
      <c r="B19" s="739" t="s">
        <v>472</v>
      </c>
      <c r="C19" s="740"/>
      <c r="D19" s="739" t="s">
        <v>473</v>
      </c>
      <c r="E19" s="740"/>
      <c r="F19" s="739" t="s">
        <v>474</v>
      </c>
      <c r="G19" s="741"/>
      <c r="K19" s="268">
        <f>IF(AND(LEN(B19)&gt;0,LEN(D19)&gt;0,LEN(F19)&gt;0),"","E' NECESSARIO COMPILARE TUTTI I DATI DEL PRESIDENTE")</f>
      </c>
    </row>
    <row r="20" spans="1:7" s="152" customFormat="1" ht="15">
      <c r="A20" s="229"/>
      <c r="B20" s="195" t="s">
        <v>121</v>
      </c>
      <c r="C20" s="196"/>
      <c r="D20" s="197"/>
      <c r="E20" s="197"/>
      <c r="F20" s="199"/>
      <c r="G20" s="197"/>
    </row>
    <row r="21" spans="1:7" s="152" customFormat="1" ht="15" customHeight="1">
      <c r="A21" s="229"/>
      <c r="B21" s="197" t="s">
        <v>118</v>
      </c>
      <c r="C21" s="197"/>
      <c r="D21" s="197" t="s">
        <v>119</v>
      </c>
      <c r="E21" s="197"/>
      <c r="F21" s="722" t="s">
        <v>120</v>
      </c>
      <c r="G21" s="722"/>
    </row>
    <row r="22" spans="1:7" ht="20.25" customHeight="1">
      <c r="A22" s="229"/>
      <c r="B22" s="723" t="s">
        <v>475</v>
      </c>
      <c r="C22" s="724"/>
      <c r="D22" s="723" t="s">
        <v>476</v>
      </c>
      <c r="E22" s="724"/>
      <c r="F22" s="723" t="s">
        <v>474</v>
      </c>
      <c r="G22" s="724"/>
    </row>
    <row r="23" spans="1:7" ht="20.25" customHeight="1">
      <c r="A23" s="229"/>
      <c r="B23" s="723" t="s">
        <v>477</v>
      </c>
      <c r="C23" s="724"/>
      <c r="D23" s="723" t="s">
        <v>478</v>
      </c>
      <c r="E23" s="724"/>
      <c r="F23" s="723" t="s">
        <v>474</v>
      </c>
      <c r="G23" s="724"/>
    </row>
    <row r="24" spans="1:7" ht="20.25" customHeight="1">
      <c r="A24" s="229"/>
      <c r="B24" s="723"/>
      <c r="C24" s="724"/>
      <c r="D24" s="723"/>
      <c r="E24" s="724"/>
      <c r="F24" s="723"/>
      <c r="G24" s="724"/>
    </row>
    <row r="25" spans="1:7" ht="20.25" customHeight="1">
      <c r="A25" s="229"/>
      <c r="B25" s="723"/>
      <c r="C25" s="724"/>
      <c r="D25" s="723"/>
      <c r="E25" s="724"/>
      <c r="F25" s="723"/>
      <c r="G25" s="724"/>
    </row>
    <row r="26" spans="1:7" ht="20.25" customHeight="1">
      <c r="A26" s="229"/>
      <c r="B26" s="723"/>
      <c r="C26" s="724"/>
      <c r="D26" s="723"/>
      <c r="E26" s="724"/>
      <c r="F26" s="723"/>
      <c r="G26" s="724"/>
    </row>
    <row r="27" spans="1:7" s="148" customFormat="1" ht="18">
      <c r="A27" s="229"/>
      <c r="B27" s="200"/>
      <c r="C27" s="201"/>
      <c r="D27" s="201"/>
      <c r="E27" s="202"/>
      <c r="F27" s="203"/>
      <c r="G27" s="203"/>
    </row>
    <row r="28" spans="1:8" ht="18" customHeight="1">
      <c r="A28" s="229"/>
      <c r="B28" s="205" t="s">
        <v>122</v>
      </c>
      <c r="C28" s="204"/>
      <c r="D28" s="204"/>
      <c r="E28" s="206"/>
      <c r="F28" s="207"/>
      <c r="G28" s="207"/>
      <c r="H28" s="153"/>
    </row>
    <row r="29" spans="1:8" ht="13.5" customHeight="1">
      <c r="A29" s="229"/>
      <c r="B29" s="204"/>
      <c r="C29" s="204"/>
      <c r="D29" s="204"/>
      <c r="E29" s="206"/>
      <c r="F29" s="208"/>
      <c r="G29" s="208"/>
      <c r="H29" s="153"/>
    </row>
    <row r="30" spans="1:8" ht="18" customHeight="1">
      <c r="A30" s="229"/>
      <c r="B30" s="742" t="s">
        <v>355</v>
      </c>
      <c r="C30" s="743"/>
      <c r="D30" s="743"/>
      <c r="E30" s="743"/>
      <c r="F30" s="743"/>
      <c r="G30" s="744"/>
      <c r="H30" s="153"/>
    </row>
    <row r="31" spans="1:5" ht="18" customHeight="1">
      <c r="A31" s="229"/>
      <c r="B31" s="209" t="s">
        <v>247</v>
      </c>
      <c r="E31" s="190"/>
    </row>
    <row r="32" spans="1:7" s="155" customFormat="1" ht="15.75" customHeight="1">
      <c r="A32" s="229" t="s">
        <v>158</v>
      </c>
      <c r="B32" s="154" t="s">
        <v>118</v>
      </c>
      <c r="C32" s="154"/>
      <c r="D32" s="154" t="s">
        <v>119</v>
      </c>
      <c r="E32" s="154" t="s">
        <v>165</v>
      </c>
      <c r="F32" s="210" t="s">
        <v>111</v>
      </c>
      <c r="G32" s="156" t="s">
        <v>123</v>
      </c>
    </row>
    <row r="33" spans="1:11" ht="15">
      <c r="A33" s="229"/>
      <c r="B33" s="762" t="s">
        <v>479</v>
      </c>
      <c r="C33" s="763"/>
      <c r="D33" s="265" t="s">
        <v>480</v>
      </c>
      <c r="E33" s="269" t="s">
        <v>481</v>
      </c>
      <c r="F33" s="270" t="s">
        <v>482</v>
      </c>
      <c r="G33" s="270" t="s">
        <v>483</v>
      </c>
      <c r="K33" s="268">
        <f>IF(AND(LEN(B33)&gt;0,LEN(D33)&gt;0,LEN(E33)&gt;0,LEN(F33)&gt;0,LEN(G33)&gt;0),"","E' NECESSARIO COMPILARE TUTTI I DATI DEL RESPONSABILE")</f>
      </c>
    </row>
    <row r="34" spans="1:7" ht="20.25" customHeight="1">
      <c r="A34" s="229"/>
      <c r="B34" s="764"/>
      <c r="C34" s="765"/>
      <c r="D34" s="232"/>
      <c r="E34" s="271"/>
      <c r="F34" s="272"/>
      <c r="G34" s="272"/>
    </row>
    <row r="35" spans="1:7" ht="12.75" customHeight="1">
      <c r="A35" s="229"/>
      <c r="B35" s="149"/>
      <c r="C35" s="149"/>
      <c r="D35" s="211"/>
      <c r="E35" s="211"/>
      <c r="F35" s="190"/>
      <c r="G35" s="190"/>
    </row>
    <row r="36" spans="1:7" ht="18" customHeight="1">
      <c r="A36" s="229"/>
      <c r="B36" s="742" t="s">
        <v>356</v>
      </c>
      <c r="C36" s="743"/>
      <c r="D36" s="743"/>
      <c r="E36" s="743"/>
      <c r="F36" s="743"/>
      <c r="G36" s="744"/>
    </row>
    <row r="37" spans="1:7" ht="6" customHeight="1">
      <c r="A37" s="229"/>
      <c r="B37" s="149"/>
      <c r="C37" s="149"/>
      <c r="D37" s="211"/>
      <c r="E37" s="211"/>
      <c r="F37" s="212"/>
      <c r="G37" s="212"/>
    </row>
    <row r="38" spans="1:9" ht="15">
      <c r="A38" s="229"/>
      <c r="B38" s="157"/>
      <c r="C38" s="149"/>
      <c r="F38" s="167"/>
      <c r="G38" s="167"/>
      <c r="H38" s="231" t="b">
        <v>0</v>
      </c>
      <c r="I38" s="231" t="b">
        <v>0</v>
      </c>
    </row>
    <row r="39" spans="1:11" ht="29.25" customHeight="1">
      <c r="A39" s="229">
        <v>1</v>
      </c>
      <c r="B39" s="766" t="s">
        <v>126</v>
      </c>
      <c r="C39" s="766"/>
      <c r="D39" s="766"/>
      <c r="E39" s="766"/>
      <c r="F39" s="393"/>
      <c r="G39" s="393"/>
      <c r="H39" s="255"/>
      <c r="I39" s="255"/>
      <c r="J39" s="274"/>
      <c r="K39" s="268"/>
    </row>
    <row r="40" spans="2:9" ht="8.25" customHeight="1">
      <c r="B40" s="157"/>
      <c r="C40" s="149"/>
      <c r="F40" s="275"/>
      <c r="G40" s="275"/>
      <c r="H40" s="231" t="b">
        <v>0</v>
      </c>
      <c r="I40" s="231" t="b">
        <v>1</v>
      </c>
    </row>
    <row r="41" spans="1:11" ht="29.25" customHeight="1">
      <c r="A41" s="229" t="s">
        <v>160</v>
      </c>
      <c r="B41" s="768" t="s">
        <v>239</v>
      </c>
      <c r="C41" s="768"/>
      <c r="D41" s="768"/>
      <c r="E41" s="768"/>
      <c r="F41" s="273" t="s">
        <v>124</v>
      </c>
      <c r="G41" s="273" t="s">
        <v>125</v>
      </c>
      <c r="H41" s="255">
        <f>IF(H40=TRUE,1,0)</f>
        <v>0</v>
      </c>
      <c r="I41" s="255">
        <f>IF(I40=TRUE,1,0)</f>
        <v>1</v>
      </c>
      <c r="J41" s="274">
        <f>SUM(H41,I41)</f>
        <v>1</v>
      </c>
      <c r="K41" s="268" t="str">
        <f>IF(J41=0,"RISPOSTA OBBLIGATORIA",IF(J41=1,"OK",IF(J41=2,"RISPONDERE AD UNA SOLA DOMANDA"," ")))</f>
        <v>OK</v>
      </c>
    </row>
    <row r="42" spans="1:9" ht="8.25" customHeight="1">
      <c r="A42" s="229"/>
      <c r="B42" s="157"/>
      <c r="C42" s="149"/>
      <c r="F42" s="275"/>
      <c r="G42" s="275"/>
      <c r="H42" s="231" t="b">
        <v>0</v>
      </c>
      <c r="I42" s="231" t="b">
        <v>1</v>
      </c>
    </row>
    <row r="43" spans="1:11" ht="29.25" customHeight="1">
      <c r="A43" s="229" t="s">
        <v>168</v>
      </c>
      <c r="B43" s="730" t="s">
        <v>59</v>
      </c>
      <c r="C43" s="730"/>
      <c r="D43" s="730"/>
      <c r="E43" s="730"/>
      <c r="F43" s="273" t="s">
        <v>124</v>
      </c>
      <c r="G43" s="273" t="s">
        <v>125</v>
      </c>
      <c r="H43" s="255">
        <f>IF(H42=TRUE,1,0)</f>
        <v>0</v>
      </c>
      <c r="I43" s="255">
        <f>IF(I42=TRUE,1,0)</f>
        <v>1</v>
      </c>
      <c r="J43" s="274">
        <f>SUM(H43,I43)</f>
        <v>1</v>
      </c>
      <c r="K43" s="268" t="str">
        <f>IF(J43=0,"RISPOSTA OBBLIGATORIA",IF(J43=1,"OK",IF(J43=2,"RISPONDERE AD UNA SOLA DOMANDA"," ")))</f>
        <v>OK</v>
      </c>
    </row>
    <row r="44" spans="1:9" ht="8.25" customHeight="1">
      <c r="A44" s="229"/>
      <c r="B44" s="730" t="s">
        <v>278</v>
      </c>
      <c r="C44" s="730"/>
      <c r="D44" s="730"/>
      <c r="E44" s="730"/>
      <c r="F44" s="275"/>
      <c r="G44" s="275"/>
      <c r="H44" s="231" t="b">
        <v>0</v>
      </c>
      <c r="I44" s="231" t="b">
        <v>0</v>
      </c>
    </row>
    <row r="45" spans="1:11" ht="29.25" customHeight="1">
      <c r="A45" s="229"/>
      <c r="B45" s="730"/>
      <c r="C45" s="730"/>
      <c r="D45" s="730"/>
      <c r="E45" s="730"/>
      <c r="F45" s="273" t="s">
        <v>124</v>
      </c>
      <c r="G45" s="273" t="s">
        <v>125</v>
      </c>
      <c r="H45" s="255">
        <f>IF(H44=TRUE,1,0)</f>
        <v>0</v>
      </c>
      <c r="I45" s="255">
        <f>IF(I44=TRUE,1,0)</f>
        <v>0</v>
      </c>
      <c r="J45" s="274">
        <f>SUM(H45,I45)</f>
        <v>0</v>
      </c>
      <c r="K45" s="268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229"/>
      <c r="H46" s="255"/>
      <c r="I46" s="255"/>
    </row>
    <row r="47" spans="1:7" ht="15">
      <c r="A47" s="229"/>
      <c r="B47" s="190"/>
      <c r="C47" s="190"/>
      <c r="F47" s="212"/>
      <c r="G47" s="213" t="s">
        <v>128</v>
      </c>
    </row>
    <row r="48" spans="1:11" ht="27" customHeight="1">
      <c r="A48" s="229" t="s">
        <v>161</v>
      </c>
      <c r="B48" s="730" t="s">
        <v>29</v>
      </c>
      <c r="C48" s="730"/>
      <c r="D48" s="730"/>
      <c r="E48" s="730"/>
      <c r="F48" s="767"/>
      <c r="G48" s="627">
        <v>0</v>
      </c>
      <c r="K48" s="268">
        <f>IF(G48="","INSERIRE CAMPO OBBLIGATORIO",IF(G48=" ","INSERIRE NUMERO VALIDO",""))</f>
      </c>
    </row>
    <row r="49" spans="1:7" ht="4.5" customHeight="1">
      <c r="A49" s="229"/>
      <c r="B49" s="157"/>
      <c r="C49" s="149"/>
      <c r="D49" s="215"/>
      <c r="E49" s="215"/>
      <c r="F49" s="215"/>
      <c r="G49" s="215"/>
    </row>
    <row r="50" spans="1:7" ht="15">
      <c r="A50" s="229"/>
      <c r="B50" s="190"/>
      <c r="C50" s="190"/>
      <c r="D50" s="216"/>
      <c r="E50" s="217"/>
      <c r="F50" s="191"/>
      <c r="G50" s="213" t="s">
        <v>127</v>
      </c>
    </row>
    <row r="51" spans="1:11" ht="24" customHeight="1">
      <c r="A51" s="229" t="s">
        <v>162</v>
      </c>
      <c r="B51" s="276" t="s">
        <v>30</v>
      </c>
      <c r="C51" s="158"/>
      <c r="D51" s="216"/>
      <c r="E51" s="217"/>
      <c r="F51" s="191"/>
      <c r="G51" s="627">
        <v>1</v>
      </c>
      <c r="K51" s="268">
        <f>IF(G51="","INSERIRE CAMPO OBBLIGATORIO",IF(G51=" ","INSERIRE NUMERO VALIDO",""))</f>
      </c>
    </row>
    <row r="52" spans="1:7" ht="4.5" customHeight="1">
      <c r="A52" s="229"/>
      <c r="B52" s="157"/>
      <c r="C52" s="158"/>
      <c r="D52" s="216"/>
      <c r="E52" s="217"/>
      <c r="F52" s="191"/>
      <c r="G52" s="191"/>
    </row>
    <row r="53" spans="1:7" ht="15">
      <c r="A53" s="229"/>
      <c r="B53" s="190"/>
      <c r="C53" s="159"/>
      <c r="D53" s="218"/>
      <c r="E53" s="219"/>
      <c r="F53" s="220"/>
      <c r="G53" s="213" t="s">
        <v>127</v>
      </c>
    </row>
    <row r="54" spans="1:11" ht="24" customHeight="1">
      <c r="A54" s="229" t="s">
        <v>163</v>
      </c>
      <c r="B54" s="276" t="s">
        <v>174</v>
      </c>
      <c r="C54" s="221"/>
      <c r="D54" s="218"/>
      <c r="E54" s="219"/>
      <c r="F54" s="220"/>
      <c r="G54" s="627">
        <v>4</v>
      </c>
      <c r="K54" s="268">
        <f>IF(G54="","INSERIRE CAMPO OBBLIGATORIO",IF(G54=" ","INSERIRE NUMERO VALIDO",""))</f>
      </c>
    </row>
    <row r="55" spans="1:7" ht="4.5" customHeight="1">
      <c r="A55" s="229"/>
      <c r="B55" s="157"/>
      <c r="C55" s="158"/>
      <c r="D55" s="216"/>
      <c r="E55" s="217"/>
      <c r="F55" s="191"/>
      <c r="G55" s="191" t="s">
        <v>79</v>
      </c>
    </row>
    <row r="56" spans="1:7" ht="15">
      <c r="A56" s="229"/>
      <c r="B56" s="190"/>
      <c r="C56" s="159"/>
      <c r="D56" s="218"/>
      <c r="E56" s="219"/>
      <c r="F56" s="220"/>
      <c r="G56" s="213" t="s">
        <v>128</v>
      </c>
    </row>
    <row r="57" spans="1:11" ht="24" customHeight="1">
      <c r="A57" s="229" t="s">
        <v>166</v>
      </c>
      <c r="B57" s="728" t="str">
        <f>"Indicare il numero delle unità tra i 'presenti al 31.12."&amp;'t1'!M1&amp;"' di Tab.1 che appartengono alle categorie protette (Legge n.68/99)"</f>
        <v>Indicare il numero delle unità tra i 'presenti al 31.12.2008' di Tab.1 che appartengono alle categorie protette (Legge n.68/99)</v>
      </c>
      <c r="C57" s="728"/>
      <c r="D57" s="728"/>
      <c r="E57" s="728"/>
      <c r="F57" s="729"/>
      <c r="G57" s="627">
        <v>4</v>
      </c>
      <c r="K57" s="268">
        <f>IF(G57="","INSERIRE CAMPO OBBLIGATORIO",IF(G57=" ","INSERIRE NUMERO VALIDO",""))</f>
      </c>
    </row>
    <row r="58" spans="1:7" ht="4.5" customHeight="1">
      <c r="A58" s="229"/>
      <c r="B58" s="157"/>
      <c r="C58" s="158"/>
      <c r="D58" s="216"/>
      <c r="E58" s="217"/>
      <c r="F58" s="191"/>
      <c r="G58" s="191" t="s">
        <v>79</v>
      </c>
    </row>
    <row r="59" spans="1:10" s="190" customFormat="1" ht="15" customHeight="1">
      <c r="A59" s="316"/>
      <c r="B59" s="329" t="s">
        <v>270</v>
      </c>
      <c r="C59" s="330"/>
      <c r="D59" s="327"/>
      <c r="E59" s="327"/>
      <c r="F59" s="211"/>
      <c r="G59" s="327"/>
      <c r="H59" s="343"/>
      <c r="I59" s="340"/>
      <c r="J59" s="340"/>
    </row>
    <row r="60" spans="1:10" s="190" customFormat="1" ht="15" customHeight="1">
      <c r="A60" s="316"/>
      <c r="B60" s="327"/>
      <c r="C60" s="327">
        <v>14</v>
      </c>
      <c r="D60" s="324" t="str">
        <f>'t2'!A6</f>
        <v>Categoria D</v>
      </c>
      <c r="E60" s="327"/>
      <c r="F60" s="349">
        <v>0</v>
      </c>
      <c r="G60" s="731">
        <f>IF(SUM(F60:F64)&lt;&gt;SI_1!G57,"LA SOMMA DEI VALORI DEVE ESSERE UGUALE AL VALORE COMUNICATO ALLA DOMANDA 8  ( "&amp;SI_1!G57&amp;")","")</f>
      </c>
      <c r="H60" s="732"/>
      <c r="I60" s="312" t="str">
        <f>'t2'!B6</f>
        <v>CD</v>
      </c>
      <c r="J60" s="340"/>
    </row>
    <row r="61" spans="1:10" s="190" customFormat="1" ht="15" customHeight="1">
      <c r="A61" s="316"/>
      <c r="B61" s="327"/>
      <c r="C61" s="327">
        <v>15</v>
      </c>
      <c r="D61" s="324" t="str">
        <f>'t2'!A7</f>
        <v>Categoria C</v>
      </c>
      <c r="E61" s="327"/>
      <c r="F61" s="349">
        <v>1</v>
      </c>
      <c r="G61" s="733"/>
      <c r="H61" s="732"/>
      <c r="I61" s="312" t="str">
        <f>'t2'!B7</f>
        <v>CC</v>
      </c>
      <c r="J61" s="340"/>
    </row>
    <row r="62" spans="1:10" s="190" customFormat="1" ht="15" customHeight="1">
      <c r="A62" s="316"/>
      <c r="B62" s="327"/>
      <c r="C62" s="327">
        <v>16</v>
      </c>
      <c r="D62" s="324" t="str">
        <f>'t2'!A8</f>
        <v>Categoria B</v>
      </c>
      <c r="E62" s="327"/>
      <c r="F62" s="349">
        <v>2</v>
      </c>
      <c r="G62" s="733"/>
      <c r="H62" s="732"/>
      <c r="I62" s="312" t="str">
        <f>'t2'!B8</f>
        <v>CB</v>
      </c>
      <c r="J62" s="340"/>
    </row>
    <row r="63" spans="1:10" s="190" customFormat="1" ht="15" customHeight="1">
      <c r="A63" s="316"/>
      <c r="B63" s="327"/>
      <c r="C63" s="327">
        <v>17</v>
      </c>
      <c r="D63" s="324" t="str">
        <f>'t2'!A9</f>
        <v>Categoria A</v>
      </c>
      <c r="E63" s="327"/>
      <c r="F63" s="349">
        <v>1</v>
      </c>
      <c r="G63" s="733"/>
      <c r="H63" s="732"/>
      <c r="I63" s="312" t="str">
        <f>'t2'!B9</f>
        <v>CA</v>
      </c>
      <c r="J63" s="340"/>
    </row>
    <row r="64" spans="1:10" s="190" customFormat="1" ht="15" customHeight="1">
      <c r="A64" s="316"/>
      <c r="B64" s="327"/>
      <c r="C64" s="327">
        <v>18</v>
      </c>
      <c r="D64" s="324" t="str">
        <f>'t2'!A10</f>
        <v>Personale contrattista</v>
      </c>
      <c r="E64" s="327"/>
      <c r="F64" s="349">
        <v>0</v>
      </c>
      <c r="G64" s="733"/>
      <c r="H64" s="732"/>
      <c r="I64" s="312" t="str">
        <f>'t2'!B10</f>
        <v>PC</v>
      </c>
      <c r="J64" s="340"/>
    </row>
    <row r="65" spans="1:7" ht="9.75" customHeight="1">
      <c r="A65" s="229"/>
      <c r="B65" s="190"/>
      <c r="C65" s="159"/>
      <c r="D65" s="218"/>
      <c r="E65" s="219"/>
      <c r="F65" s="220"/>
      <c r="G65" s="387"/>
    </row>
    <row r="66" spans="1:7" ht="9.75" customHeight="1" hidden="1">
      <c r="A66" s="229"/>
      <c r="B66" s="190"/>
      <c r="C66" s="159"/>
      <c r="D66" s="218"/>
      <c r="E66" s="219"/>
      <c r="F66" s="220"/>
      <c r="G66" s="387"/>
    </row>
    <row r="67" spans="1:7" ht="9.75" customHeight="1" hidden="1">
      <c r="A67" s="229"/>
      <c r="B67" s="190"/>
      <c r="C67" s="159"/>
      <c r="D67" s="218"/>
      <c r="E67" s="219"/>
      <c r="F67" s="220"/>
      <c r="G67" s="387"/>
    </row>
    <row r="68" spans="1:7" ht="9.75" customHeight="1" hidden="1">
      <c r="A68" s="229"/>
      <c r="B68" s="190"/>
      <c r="C68" s="159"/>
      <c r="D68" s="218"/>
      <c r="E68" s="219"/>
      <c r="F68" s="220"/>
      <c r="G68" s="387"/>
    </row>
    <row r="69" spans="1:7" ht="9.75" customHeight="1" hidden="1">
      <c r="A69" s="229"/>
      <c r="B69" s="190"/>
      <c r="C69" s="159"/>
      <c r="D69" s="218"/>
      <c r="E69" s="219"/>
      <c r="F69" s="220"/>
      <c r="G69" s="387"/>
    </row>
    <row r="70" spans="1:7" ht="9.75" customHeight="1" hidden="1">
      <c r="A70" s="229"/>
      <c r="B70" s="190"/>
      <c r="C70" s="159"/>
      <c r="D70" s="218"/>
      <c r="E70" s="219"/>
      <c r="F70" s="220"/>
      <c r="G70" s="387"/>
    </row>
    <row r="71" spans="1:7" ht="9.75" customHeight="1" hidden="1">
      <c r="A71" s="229"/>
      <c r="B71" s="190"/>
      <c r="C71" s="159"/>
      <c r="D71" s="218"/>
      <c r="E71" s="219"/>
      <c r="F71" s="220"/>
      <c r="G71" s="387"/>
    </row>
    <row r="72" spans="1:7" ht="9.75" customHeight="1" hidden="1">
      <c r="A72" s="229"/>
      <c r="B72" s="190"/>
      <c r="C72" s="159"/>
      <c r="D72" s="218"/>
      <c r="E72" s="219"/>
      <c r="F72" s="220"/>
      <c r="G72" s="387"/>
    </row>
    <row r="73" spans="1:7" ht="9.75" customHeight="1" hidden="1">
      <c r="A73" s="229"/>
      <c r="B73" s="190"/>
      <c r="C73" s="159"/>
      <c r="D73" s="218"/>
      <c r="E73" s="219"/>
      <c r="F73" s="220"/>
      <c r="G73" s="387"/>
    </row>
    <row r="74" spans="1:11" ht="9.75" customHeight="1" hidden="1">
      <c r="A74" s="229"/>
      <c r="B74" s="260"/>
      <c r="C74" s="260"/>
      <c r="D74" s="260"/>
      <c r="E74" s="260"/>
      <c r="F74" s="277"/>
      <c r="G74" s="327"/>
      <c r="K74" s="268"/>
    </row>
    <row r="75" spans="1:7" ht="17.25" customHeight="1" hidden="1">
      <c r="A75" s="229"/>
      <c r="B75" s="157"/>
      <c r="C75" s="158"/>
      <c r="D75" s="216"/>
      <c r="E75" s="217"/>
      <c r="F75" s="191"/>
      <c r="G75" s="191"/>
    </row>
    <row r="76" spans="1:7" ht="15">
      <c r="A76" s="229"/>
      <c r="B76" s="190"/>
      <c r="C76" s="159"/>
      <c r="D76" s="218"/>
      <c r="E76" s="219"/>
      <c r="F76" s="220"/>
      <c r="G76" s="213" t="s">
        <v>344</v>
      </c>
    </row>
    <row r="77" spans="1:11" ht="27" customHeight="1">
      <c r="A77" s="229">
        <v>9</v>
      </c>
      <c r="B77" s="728" t="s">
        <v>345</v>
      </c>
      <c r="C77" s="728"/>
      <c r="D77" s="728"/>
      <c r="E77" s="728"/>
      <c r="F77" s="729"/>
      <c r="G77" s="627"/>
      <c r="K77" s="268"/>
    </row>
    <row r="78" spans="1:11" ht="5.25" customHeight="1">
      <c r="A78" s="229"/>
      <c r="B78" s="260"/>
      <c r="C78" s="260"/>
      <c r="D78" s="260"/>
      <c r="E78" s="260"/>
      <c r="F78" s="277"/>
      <c r="G78" s="191"/>
      <c r="K78" s="268"/>
    </row>
    <row r="79" spans="1:7" ht="15">
      <c r="A79" s="229"/>
      <c r="B79" s="190"/>
      <c r="C79" s="159"/>
      <c r="D79" s="218"/>
      <c r="E79" s="219"/>
      <c r="F79" s="220"/>
      <c r="G79" s="213" t="s">
        <v>128</v>
      </c>
    </row>
    <row r="80" spans="1:11" ht="27" customHeight="1">
      <c r="A80" s="229">
        <v>10</v>
      </c>
      <c r="B80" s="728" t="s">
        <v>361</v>
      </c>
      <c r="C80" s="728"/>
      <c r="D80" s="728"/>
      <c r="E80" s="728"/>
      <c r="F80" s="729"/>
      <c r="G80" s="627">
        <v>1</v>
      </c>
      <c r="K80" s="268"/>
    </row>
    <row r="81" spans="1:11" ht="5.25" customHeight="1">
      <c r="A81" s="229"/>
      <c r="B81" s="260"/>
      <c r="C81" s="260"/>
      <c r="D81" s="260"/>
      <c r="E81" s="260"/>
      <c r="F81" s="277"/>
      <c r="G81" s="191"/>
      <c r="K81" s="268"/>
    </row>
    <row r="82" spans="1:7" ht="15">
      <c r="A82" s="229"/>
      <c r="B82" s="190"/>
      <c r="C82" s="159"/>
      <c r="D82" s="218"/>
      <c r="E82" s="219"/>
      <c r="F82" s="220"/>
      <c r="G82" s="213" t="s">
        <v>128</v>
      </c>
    </row>
    <row r="83" spans="1:11" ht="27" customHeight="1">
      <c r="A83" s="229">
        <v>11</v>
      </c>
      <c r="B83" s="728" t="s">
        <v>362</v>
      </c>
      <c r="C83" s="728"/>
      <c r="D83" s="728"/>
      <c r="E83" s="728"/>
      <c r="F83" s="729"/>
      <c r="G83" s="627"/>
      <c r="K83" s="268"/>
    </row>
    <row r="84" spans="1:11" ht="5.25" customHeight="1">
      <c r="A84" s="229"/>
      <c r="B84" s="260"/>
      <c r="C84" s="260"/>
      <c r="D84" s="260"/>
      <c r="E84" s="260"/>
      <c r="F84" s="277"/>
      <c r="G84" s="191"/>
      <c r="K84" s="268"/>
    </row>
    <row r="85" spans="1:7" ht="15">
      <c r="A85" s="726"/>
      <c r="B85" s="726"/>
      <c r="C85" s="726"/>
      <c r="D85" s="726"/>
      <c r="E85" s="726"/>
      <c r="F85" s="727"/>
      <c r="G85" s="213" t="s">
        <v>128</v>
      </c>
    </row>
    <row r="86" spans="1:11" ht="27" customHeight="1">
      <c r="A86" s="229">
        <v>12</v>
      </c>
      <c r="B86" s="728" t="s">
        <v>363</v>
      </c>
      <c r="C86" s="728"/>
      <c r="D86" s="728"/>
      <c r="E86" s="728"/>
      <c r="F86" s="729"/>
      <c r="G86" s="627"/>
      <c r="K86" s="268"/>
    </row>
    <row r="87" spans="1:11" ht="4.5" customHeight="1">
      <c r="A87" s="229"/>
      <c r="B87" s="260"/>
      <c r="C87" s="260"/>
      <c r="D87" s="260"/>
      <c r="E87" s="260"/>
      <c r="F87" s="277"/>
      <c r="G87" s="277"/>
      <c r="K87" s="268"/>
    </row>
    <row r="88" spans="1:7" ht="15">
      <c r="A88" s="229"/>
      <c r="B88" s="190"/>
      <c r="C88" s="159"/>
      <c r="D88" s="218"/>
      <c r="E88" s="219"/>
      <c r="F88" s="220"/>
      <c r="G88" s="213"/>
    </row>
    <row r="89" spans="1:11" ht="27" customHeight="1">
      <c r="A89" s="229">
        <v>13</v>
      </c>
      <c r="B89" s="728" t="s">
        <v>126</v>
      </c>
      <c r="C89" s="728"/>
      <c r="D89" s="728"/>
      <c r="E89" s="728"/>
      <c r="F89" s="729"/>
      <c r="G89" s="628"/>
      <c r="K89" s="268"/>
    </row>
    <row r="90" spans="1:11" ht="20.25" customHeight="1">
      <c r="A90" s="229"/>
      <c r="B90" s="260"/>
      <c r="C90" s="260"/>
      <c r="D90" s="260"/>
      <c r="E90" s="260"/>
      <c r="F90" s="277"/>
      <c r="G90" s="191"/>
      <c r="K90" s="268"/>
    </row>
    <row r="91" spans="1:7" ht="33" customHeight="1">
      <c r="A91" s="229"/>
      <c r="B91" s="759" t="s">
        <v>357</v>
      </c>
      <c r="C91" s="760"/>
      <c r="D91" s="760"/>
      <c r="E91" s="760"/>
      <c r="F91" s="760"/>
      <c r="G91" s="761"/>
    </row>
    <row r="92" spans="1:11" ht="41.25" customHeight="1">
      <c r="A92" s="229"/>
      <c r="B92" s="750"/>
      <c r="C92" s="751"/>
      <c r="D92" s="751"/>
      <c r="E92" s="751"/>
      <c r="F92" s="751"/>
      <c r="G92" s="752"/>
      <c r="K92" s="268">
        <f>IF(LEN(B92)&gt;500,"IL NUMERO MASSIMO DI CARATTERI CONSENTITO E' 500","")</f>
      </c>
    </row>
    <row r="93" spans="1:11" ht="12.75" customHeight="1">
      <c r="A93" s="229"/>
      <c r="B93" s="753"/>
      <c r="C93" s="754"/>
      <c r="D93" s="754"/>
      <c r="E93" s="754"/>
      <c r="F93" s="754"/>
      <c r="G93" s="755"/>
      <c r="K93" s="268"/>
    </row>
    <row r="94" spans="1:7" ht="12.75" customHeight="1">
      <c r="A94" s="229"/>
      <c r="B94" s="753"/>
      <c r="C94" s="754"/>
      <c r="D94" s="754"/>
      <c r="E94" s="754"/>
      <c r="F94" s="754"/>
      <c r="G94" s="755"/>
    </row>
    <row r="95" spans="1:7" ht="12.75" customHeight="1">
      <c r="A95" s="229"/>
      <c r="B95" s="753"/>
      <c r="C95" s="754"/>
      <c r="D95" s="754"/>
      <c r="E95" s="754"/>
      <c r="F95" s="754"/>
      <c r="G95" s="755"/>
    </row>
    <row r="96" spans="1:7" ht="12.75" customHeight="1">
      <c r="A96" s="229"/>
      <c r="B96" s="756"/>
      <c r="C96" s="757"/>
      <c r="D96" s="757"/>
      <c r="E96" s="757"/>
      <c r="F96" s="757"/>
      <c r="G96" s="758"/>
    </row>
    <row r="97" spans="2:7" ht="38.25" customHeight="1">
      <c r="B97" s="734" t="s">
        <v>248</v>
      </c>
      <c r="C97" s="734"/>
      <c r="D97" s="734"/>
      <c r="E97" s="734"/>
      <c r="F97" s="734"/>
      <c r="G97" s="734"/>
    </row>
    <row r="98" ht="51" customHeight="1">
      <c r="C98" s="398"/>
    </row>
    <row r="99" spans="1:7" s="338" customFormat="1" ht="38.25" customHeight="1">
      <c r="A99" s="629"/>
      <c r="B99" s="725" t="s">
        <v>0</v>
      </c>
      <c r="C99" s="725"/>
      <c r="D99" s="725"/>
      <c r="E99" s="725"/>
      <c r="F99" s="725"/>
      <c r="G99" s="725"/>
    </row>
    <row r="100" ht="51.75" customHeight="1">
      <c r="C100" s="398"/>
    </row>
    <row r="101" ht="18" customHeight="1">
      <c r="C101" s="398"/>
    </row>
    <row r="102" spans="1:11" ht="15">
      <c r="A102" s="214"/>
      <c r="B102" s="222" t="s">
        <v>31</v>
      </c>
      <c r="C102" s="397"/>
      <c r="D102" s="221"/>
      <c r="E102" s="221"/>
      <c r="F102" s="221"/>
      <c r="G102" s="221"/>
      <c r="H102" s="278"/>
      <c r="I102" s="278"/>
      <c r="J102" s="278"/>
      <c r="K102" s="278"/>
    </row>
    <row r="103" spans="1:11" ht="12.75">
      <c r="A103" s="214"/>
      <c r="B103" s="233" t="s">
        <v>274</v>
      </c>
      <c r="C103" s="233">
        <f>IF(COCOCO!$I$24&gt;0,1,0)</f>
        <v>0</v>
      </c>
      <c r="D103" s="221"/>
      <c r="E103" s="221"/>
      <c r="F103" s="221"/>
      <c r="G103" s="221"/>
      <c r="H103" s="278"/>
      <c r="I103" s="278"/>
      <c r="J103" s="278"/>
      <c r="K103" s="278"/>
    </row>
    <row r="104" spans="1:11" ht="12.75">
      <c r="A104" s="214"/>
      <c r="B104" s="233" t="s">
        <v>271</v>
      </c>
      <c r="C104" s="233">
        <f>IF('SI_1A(COMUNI-PROVINCE)'!$I$64+'SI_1A(UNIONE_COMUNI)'!$I$64+'SI_1A(COMUNITA_MONTANE)'!$I$64&gt;0,1,0)</f>
        <v>1</v>
      </c>
      <c r="D104" s="221"/>
      <c r="E104" s="221"/>
      <c r="F104" s="221"/>
      <c r="G104" s="221"/>
      <c r="H104" s="278"/>
      <c r="I104" s="278"/>
      <c r="J104" s="278"/>
      <c r="K104" s="278"/>
    </row>
    <row r="105" spans="1:7" s="281" customFormat="1" ht="12.75">
      <c r="A105" s="279"/>
      <c r="B105" s="233" t="s">
        <v>1</v>
      </c>
      <c r="C105" s="233">
        <f>IF(('t1'!$E$49+'t1'!$L$49+'t1'!$M$49)&gt;0,1,0)</f>
        <v>1</v>
      </c>
      <c r="D105" s="280"/>
      <c r="E105" s="233" t="s">
        <v>2</v>
      </c>
      <c r="F105" s="233" t="e">
        <f>IF(COUNTIF(#REF!,"ERRORE")=0,0,1)</f>
        <v>#REF!</v>
      </c>
      <c r="G105" s="280"/>
    </row>
    <row r="106" spans="1:7" s="281" customFormat="1" ht="12.75">
      <c r="A106" s="279"/>
      <c r="B106" s="233" t="s">
        <v>3</v>
      </c>
      <c r="C106" s="233">
        <f>IF(SUM('t2'!C11:P11)&gt;0,1,0)</f>
        <v>1</v>
      </c>
      <c r="D106" s="280"/>
      <c r="E106" s="233" t="s">
        <v>4</v>
      </c>
      <c r="F106" s="233" t="e">
        <f>IF(OR(#REF!="ERRORE",#REF!="ERRORE"),1,0)</f>
        <v>#REF!</v>
      </c>
      <c r="G106" s="280"/>
    </row>
    <row r="107" spans="1:11" s="281" customFormat="1" ht="12.75">
      <c r="A107" s="279"/>
      <c r="B107" s="233" t="s">
        <v>272</v>
      </c>
      <c r="C107" s="233">
        <f>IF('t2A'!$T$17&gt;0,1,0)</f>
        <v>0</v>
      </c>
      <c r="D107" s="280"/>
      <c r="E107" s="233" t="s">
        <v>6</v>
      </c>
      <c r="F107" s="233" t="e">
        <f>IF(OR(#REF!="ERRORE",#REF!="ERRORE"),1,0)</f>
        <v>#REF!</v>
      </c>
      <c r="G107" s="280"/>
      <c r="K107" s="282"/>
    </row>
    <row r="108" spans="1:11" s="281" customFormat="1" ht="12.75">
      <c r="A108" s="279"/>
      <c r="B108" s="233" t="s">
        <v>5</v>
      </c>
      <c r="C108" s="233">
        <f>IF(SUM('t3'!C49:N49)&gt;0,1,0)</f>
        <v>1</v>
      </c>
      <c r="D108" s="280"/>
      <c r="E108" s="233" t="s">
        <v>8</v>
      </c>
      <c r="F108" s="233" t="e">
        <f>IF(COUNTIF(#REF!,"ERRORE")=0,0,1)</f>
        <v>#REF!</v>
      </c>
      <c r="G108" s="233"/>
      <c r="K108" s="282"/>
    </row>
    <row r="109" spans="1:11" s="281" customFormat="1" ht="12.75">
      <c r="A109" s="279"/>
      <c r="B109" s="233" t="s">
        <v>7</v>
      </c>
      <c r="C109" s="233">
        <f>IF(('t4'!$AT$49)&gt;0,1,0)</f>
        <v>1</v>
      </c>
      <c r="D109" s="280"/>
      <c r="E109" s="233" t="s">
        <v>10</v>
      </c>
      <c r="F109" s="233" t="e">
        <f>IF(OR(#REF!&lt;&gt;"OK",'t15(2)'!H4&lt;&gt;"OK"),1,0)</f>
        <v>#REF!</v>
      </c>
      <c r="G109" s="280"/>
      <c r="K109" s="282"/>
    </row>
    <row r="110" spans="1:11" s="281" customFormat="1" ht="12.75">
      <c r="A110" s="279"/>
      <c r="B110" s="233" t="s">
        <v>9</v>
      </c>
      <c r="C110" s="233">
        <f>IF(('t5'!$O$49+'t5'!$P$49)&gt;0,1,0)</f>
        <v>1</v>
      </c>
      <c r="D110" s="280"/>
      <c r="E110" s="233" t="s">
        <v>13</v>
      </c>
      <c r="F110" s="233" t="e">
        <f>IF(COUNTIF(#REF!,"OK")=6,0,1)</f>
        <v>#REF!</v>
      </c>
      <c r="G110" s="280"/>
      <c r="K110" s="282"/>
    </row>
    <row r="111" spans="1:11" s="281" customFormat="1" ht="12.75">
      <c r="A111" s="279"/>
      <c r="B111" s="233" t="s">
        <v>11</v>
      </c>
      <c r="C111" s="233" t="e">
        <f>IF((#REF!+#REF!)&gt;0,1,0)</f>
        <v>#REF!</v>
      </c>
      <c r="D111" s="280"/>
      <c r="E111" s="233" t="s">
        <v>15</v>
      </c>
      <c r="F111" s="233" t="e">
        <f>IF(COUNTIF(#REF!,"ERRORE")=0,0,1)</f>
        <v>#REF!</v>
      </c>
      <c r="G111" s="280"/>
      <c r="K111" s="282"/>
    </row>
    <row r="112" spans="1:11" s="281" customFormat="1" ht="12.75">
      <c r="A112" s="279"/>
      <c r="B112" s="233" t="s">
        <v>12</v>
      </c>
      <c r="C112" s="233" t="e">
        <f>IF((#REF!+#REF!)&gt;0,1,0)</f>
        <v>#REF!</v>
      </c>
      <c r="D112" s="280"/>
      <c r="E112" s="233" t="s">
        <v>17</v>
      </c>
      <c r="F112" s="233" t="e">
        <f>IF(OR(AND(#REF!=" ",#REF!=" "),AND(#REF!="OK",#REF!="OK")),0,1)</f>
        <v>#REF!</v>
      </c>
      <c r="G112" s="280"/>
      <c r="K112" s="282"/>
    </row>
    <row r="113" spans="1:11" s="281" customFormat="1" ht="12.75">
      <c r="A113" s="279"/>
      <c r="B113" s="233" t="s">
        <v>14</v>
      </c>
      <c r="C113" s="233" t="e">
        <f>IF((#REF!+#REF!)&gt;0,1,0)</f>
        <v>#REF!</v>
      </c>
      <c r="D113" s="280"/>
      <c r="E113" s="233" t="s">
        <v>19</v>
      </c>
      <c r="F113" s="233" t="e">
        <f>IF(COUNTIF(#REF!,"ERRORE")=0,0,1)</f>
        <v>#REF!</v>
      </c>
      <c r="G113" s="280"/>
      <c r="K113" s="282"/>
    </row>
    <row r="114" spans="1:11" s="281" customFormat="1" ht="12.75">
      <c r="A114" s="279"/>
      <c r="B114" s="233" t="s">
        <v>16</v>
      </c>
      <c r="C114" s="233" t="e">
        <f>IF((#REF!+#REF!)&gt;0,1,0)</f>
        <v>#REF!</v>
      </c>
      <c r="D114" s="280"/>
      <c r="E114" s="233" t="s">
        <v>21</v>
      </c>
      <c r="F114" s="233" t="e">
        <f>IF(COUNTIF(#REF!,"ERRORE")=0,0,1)</f>
        <v>#REF!</v>
      </c>
      <c r="G114" s="280"/>
      <c r="K114" s="282"/>
    </row>
    <row r="115" spans="1:7" s="281" customFormat="1" ht="12.75">
      <c r="A115" s="279"/>
      <c r="B115" s="233" t="s">
        <v>18</v>
      </c>
      <c r="C115" s="233" t="e">
        <f>IF((#REF!+#REF!)&gt;0,1,0)</f>
        <v>#REF!</v>
      </c>
      <c r="D115" s="280"/>
      <c r="E115" s="233" t="s">
        <v>23</v>
      </c>
      <c r="F115" s="233" t="e">
        <f>IF(COUNTIF(#REF!,"ERRORE")=0,0,1)</f>
        <v>#REF!</v>
      </c>
      <c r="G115" s="280"/>
    </row>
    <row r="116" spans="1:7" s="281" customFormat="1" ht="12.75">
      <c r="A116" s="279"/>
      <c r="B116" s="233" t="s">
        <v>20</v>
      </c>
      <c r="C116" s="233" t="e">
        <f>IF((#REF!+#REF!)&gt;0,1,0)</f>
        <v>#REF!</v>
      </c>
      <c r="D116" s="280"/>
      <c r="E116" s="280"/>
      <c r="F116" s="233"/>
      <c r="G116" s="280"/>
    </row>
    <row r="117" spans="1:7" s="281" customFormat="1" ht="12.75">
      <c r="A117" s="279"/>
      <c r="B117" s="233" t="s">
        <v>22</v>
      </c>
      <c r="C117" s="233" t="e">
        <f>IF((#REF!+#REF!)&gt;0,1,0)</f>
        <v>#REF!</v>
      </c>
      <c r="D117" s="280"/>
      <c r="E117" s="280"/>
      <c r="F117" s="280"/>
      <c r="G117" s="280"/>
    </row>
    <row r="118" spans="1:7" s="281" customFormat="1" ht="12.75">
      <c r="A118" s="279"/>
      <c r="B118" s="233" t="s">
        <v>24</v>
      </c>
      <c r="C118" s="233" t="e">
        <f>IF((#REF!)&gt;0,1,0)</f>
        <v>#REF!</v>
      </c>
      <c r="D118" s="280"/>
      <c r="E118" s="280"/>
      <c r="F118" s="280"/>
      <c r="G118" s="280"/>
    </row>
    <row r="119" spans="1:7" s="281" customFormat="1" ht="12.75">
      <c r="A119" s="279"/>
      <c r="B119" s="233" t="s">
        <v>25</v>
      </c>
      <c r="C119" s="233" t="e">
        <f>IF((#REF!)&gt;0,1,0)</f>
        <v>#REF!</v>
      </c>
      <c r="D119" s="280"/>
      <c r="E119" s="280"/>
      <c r="F119" s="280"/>
      <c r="G119" s="280"/>
    </row>
    <row r="120" spans="1:7" s="281" customFormat="1" ht="12.75">
      <c r="A120" s="279"/>
      <c r="B120" s="233" t="s">
        <v>26</v>
      </c>
      <c r="C120" s="233" t="e">
        <f>IF((#REF!+#REF!+'t15(2)'!$C$28+'t15(2)'!$G$28)&gt;0,1,0)</f>
        <v>#REF!</v>
      </c>
      <c r="D120" s="280"/>
      <c r="E120" s="221"/>
      <c r="F120" s="221"/>
      <c r="G120" s="280"/>
    </row>
    <row r="121" spans="1:7" s="284" customFormat="1" ht="12.75">
      <c r="A121" s="283"/>
      <c r="B121" s="233" t="s">
        <v>27</v>
      </c>
      <c r="C121" s="233" t="e">
        <f>IF(('SI_2(1)'!K201+#REF!)&gt;0,1,0)</f>
        <v>#REF!</v>
      </c>
      <c r="D121" s="221"/>
      <c r="E121" s="221"/>
      <c r="F121" s="221"/>
      <c r="G121" s="221"/>
    </row>
    <row r="122" spans="1:7" s="284" customFormat="1" ht="12.75">
      <c r="A122" s="283"/>
      <c r="B122" s="221"/>
      <c r="C122" s="221"/>
      <c r="D122" s="221"/>
      <c r="E122" s="221"/>
      <c r="F122" s="221"/>
      <c r="G122" s="221"/>
    </row>
    <row r="123" spans="1:7" s="284" customFormat="1" ht="12.75">
      <c r="A123" s="283"/>
      <c r="B123" s="221"/>
      <c r="C123" s="221"/>
      <c r="D123" s="221"/>
      <c r="E123" s="221"/>
      <c r="F123" s="221"/>
      <c r="G123" s="221"/>
    </row>
    <row r="124" spans="1:7" s="284" customFormat="1" ht="12.75">
      <c r="A124" s="283"/>
      <c r="B124" s="221"/>
      <c r="C124" s="221"/>
      <c r="D124" s="221"/>
      <c r="E124" s="221"/>
      <c r="F124" s="221"/>
      <c r="G124" s="221"/>
    </row>
    <row r="125" spans="1:7" s="284" customFormat="1" ht="12.75">
      <c r="A125" s="283"/>
      <c r="B125" s="221"/>
      <c r="C125" s="221"/>
      <c r="D125" s="221"/>
      <c r="E125" s="221"/>
      <c r="F125" s="221"/>
      <c r="G125" s="221"/>
    </row>
    <row r="126" spans="1:7" s="284" customFormat="1" ht="12.75">
      <c r="A126" s="283"/>
      <c r="B126" s="221"/>
      <c r="C126" s="221"/>
      <c r="D126" s="221"/>
      <c r="E126" s="221"/>
      <c r="F126" s="221"/>
      <c r="G126" s="221"/>
    </row>
    <row r="127" spans="1:7" s="284" customFormat="1" ht="12.75">
      <c r="A127" s="283"/>
      <c r="B127" s="221"/>
      <c r="C127" s="221"/>
      <c r="D127" s="221"/>
      <c r="E127" s="221"/>
      <c r="F127" s="221"/>
      <c r="G127" s="221"/>
    </row>
    <row r="128" spans="1:7" s="284" customFormat="1" ht="12.75">
      <c r="A128" s="283"/>
      <c r="B128" s="221"/>
      <c r="C128" s="221"/>
      <c r="D128" s="221"/>
      <c r="E128" s="221"/>
      <c r="F128" s="221"/>
      <c r="G128" s="221"/>
    </row>
    <row r="129" spans="1:7" s="284" customFormat="1" ht="12.75">
      <c r="A129" s="283"/>
      <c r="B129" s="221"/>
      <c r="C129" s="221"/>
      <c r="D129" s="221"/>
      <c r="E129" s="221"/>
      <c r="F129" s="221"/>
      <c r="G129" s="221"/>
    </row>
    <row r="130" spans="1:7" s="284" customFormat="1" ht="12.75">
      <c r="A130" s="283"/>
      <c r="B130" s="221"/>
      <c r="C130" s="221"/>
      <c r="D130" s="221"/>
      <c r="E130" s="221"/>
      <c r="F130" s="221"/>
      <c r="G130" s="221"/>
    </row>
    <row r="131" spans="1:7" s="284" customFormat="1" ht="12.75">
      <c r="A131" s="283"/>
      <c r="B131" s="221"/>
      <c r="C131" s="221"/>
      <c r="D131" s="221"/>
      <c r="E131" s="221"/>
      <c r="F131" s="221"/>
      <c r="G131" s="221"/>
    </row>
    <row r="132" spans="1:7" s="284" customFormat="1" ht="12.75">
      <c r="A132" s="283"/>
      <c r="B132" s="221"/>
      <c r="C132" s="221"/>
      <c r="D132" s="221"/>
      <c r="E132" s="221"/>
      <c r="F132" s="221"/>
      <c r="G132" s="221"/>
    </row>
    <row r="133" spans="1:7" s="284" customFormat="1" ht="12.75">
      <c r="A133" s="283"/>
      <c r="B133" s="221"/>
      <c r="C133" s="221"/>
      <c r="D133" s="221"/>
      <c r="E133" s="221"/>
      <c r="F133" s="221"/>
      <c r="G133" s="221"/>
    </row>
    <row r="134" spans="1:7" s="284" customFormat="1" ht="12.75">
      <c r="A134" s="283"/>
      <c r="B134" s="221"/>
      <c r="C134" s="221"/>
      <c r="D134" s="221"/>
      <c r="E134" s="221"/>
      <c r="F134" s="221"/>
      <c r="G134" s="221"/>
    </row>
    <row r="135" spans="1:7" s="284" customFormat="1" ht="12.75">
      <c r="A135" s="283"/>
      <c r="B135" s="221"/>
      <c r="C135" s="221"/>
      <c r="D135" s="221"/>
      <c r="E135" s="221"/>
      <c r="F135" s="221"/>
      <c r="G135" s="221"/>
    </row>
    <row r="136" spans="1:7" s="284" customFormat="1" ht="12.75">
      <c r="A136" s="283"/>
      <c r="B136" s="221"/>
      <c r="C136" s="221"/>
      <c r="D136" s="221"/>
      <c r="E136" s="221"/>
      <c r="F136" s="221"/>
      <c r="G136" s="221"/>
    </row>
    <row r="137" spans="1:7" s="284" customFormat="1" ht="12.75">
      <c r="A137" s="283"/>
      <c r="B137" s="221"/>
      <c r="C137" s="221"/>
      <c r="D137" s="221"/>
      <c r="E137" s="221"/>
      <c r="F137" s="221"/>
      <c r="G137" s="221"/>
    </row>
    <row r="138" spans="1:7" s="284" customFormat="1" ht="12.75">
      <c r="A138" s="283"/>
      <c r="B138" s="221"/>
      <c r="C138" s="221"/>
      <c r="D138" s="221"/>
      <c r="E138" s="221"/>
      <c r="F138" s="221"/>
      <c r="G138" s="221"/>
    </row>
    <row r="139" spans="1:7" s="284" customFormat="1" ht="12.75">
      <c r="A139" s="283"/>
      <c r="B139" s="221"/>
      <c r="C139" s="221"/>
      <c r="D139" s="221"/>
      <c r="E139" s="221"/>
      <c r="F139" s="221"/>
      <c r="G139" s="221"/>
    </row>
    <row r="140" spans="1:7" s="284" customFormat="1" ht="12.75">
      <c r="A140" s="283"/>
      <c r="B140" s="221"/>
      <c r="C140" s="221"/>
      <c r="D140" s="221"/>
      <c r="E140" s="221"/>
      <c r="F140" s="221"/>
      <c r="G140" s="221"/>
    </row>
    <row r="141" spans="1:7" s="284" customFormat="1" ht="12.75">
      <c r="A141" s="283"/>
      <c r="B141" s="221"/>
      <c r="C141" s="221"/>
      <c r="D141" s="221"/>
      <c r="E141" s="221"/>
      <c r="F141" s="221"/>
      <c r="G141" s="221"/>
    </row>
    <row r="142" spans="1:7" s="284" customFormat="1" ht="12.75">
      <c r="A142" s="283"/>
      <c r="B142" s="221"/>
      <c r="C142" s="221"/>
      <c r="D142" s="221"/>
      <c r="E142" s="221"/>
      <c r="F142" s="221"/>
      <c r="G142" s="221"/>
    </row>
    <row r="143" spans="1:7" s="284" customFormat="1" ht="12.75">
      <c r="A143" s="283"/>
      <c r="B143" s="221"/>
      <c r="C143" s="221"/>
      <c r="D143" s="221"/>
      <c r="E143" s="221"/>
      <c r="F143" s="221"/>
      <c r="G143" s="221"/>
    </row>
    <row r="144" spans="1:7" s="284" customFormat="1" ht="12.75">
      <c r="A144" s="283"/>
      <c r="B144" s="221"/>
      <c r="C144" s="221"/>
      <c r="D144" s="221"/>
      <c r="E144" s="221"/>
      <c r="F144" s="221"/>
      <c r="G144" s="221"/>
    </row>
    <row r="145" spans="1:7" s="284" customFormat="1" ht="12.75">
      <c r="A145" s="283"/>
      <c r="B145" s="221"/>
      <c r="C145" s="221"/>
      <c r="D145" s="221"/>
      <c r="E145" s="221"/>
      <c r="F145" s="221"/>
      <c r="G145" s="221"/>
    </row>
    <row r="146" spans="1:7" s="284" customFormat="1" ht="12.75">
      <c r="A146" s="283"/>
      <c r="B146" s="221"/>
      <c r="C146" s="221"/>
      <c r="D146" s="221"/>
      <c r="E146" s="221"/>
      <c r="F146" s="221"/>
      <c r="G146" s="221"/>
    </row>
    <row r="147" spans="1:7" s="284" customFormat="1" ht="12.75">
      <c r="A147" s="283"/>
      <c r="B147" s="221"/>
      <c r="C147" s="221"/>
      <c r="D147" s="221"/>
      <c r="E147" s="221"/>
      <c r="F147" s="221"/>
      <c r="G147" s="221"/>
    </row>
    <row r="148" spans="1:7" s="284" customFormat="1" ht="12.75">
      <c r="A148" s="283"/>
      <c r="B148" s="221"/>
      <c r="C148" s="221"/>
      <c r="D148" s="221"/>
      <c r="E148" s="221"/>
      <c r="F148" s="221"/>
      <c r="G148" s="221"/>
    </row>
    <row r="149" spans="1:7" s="284" customFormat="1" ht="12.75">
      <c r="A149" s="283"/>
      <c r="B149" s="221"/>
      <c r="C149" s="221"/>
      <c r="D149" s="221"/>
      <c r="E149" s="221"/>
      <c r="F149" s="221"/>
      <c r="G149" s="221"/>
    </row>
    <row r="150" spans="1:7" s="284" customFormat="1" ht="12.75">
      <c r="A150" s="283"/>
      <c r="B150" s="221"/>
      <c r="C150" s="221"/>
      <c r="D150" s="221"/>
      <c r="E150" s="221"/>
      <c r="F150" s="221"/>
      <c r="G150" s="221"/>
    </row>
    <row r="151" spans="1:7" s="284" customFormat="1" ht="12.75">
      <c r="A151" s="283"/>
      <c r="B151" s="221"/>
      <c r="C151" s="221"/>
      <c r="D151" s="221"/>
      <c r="E151" s="221"/>
      <c r="F151" s="221"/>
      <c r="G151" s="221"/>
    </row>
    <row r="152" spans="1:7" s="284" customFormat="1" ht="12.75">
      <c r="A152" s="283"/>
      <c r="B152" s="221"/>
      <c r="C152" s="221"/>
      <c r="D152" s="221"/>
      <c r="E152" s="221"/>
      <c r="F152" s="221"/>
      <c r="G152" s="221"/>
    </row>
    <row r="153" spans="1:7" s="284" customFormat="1" ht="12.75">
      <c r="A153" s="283"/>
      <c r="B153" s="221"/>
      <c r="C153" s="221"/>
      <c r="D153" s="221"/>
      <c r="E153" s="221"/>
      <c r="F153" s="221"/>
      <c r="G153" s="221"/>
    </row>
    <row r="154" spans="1:7" s="284" customFormat="1" ht="12.75">
      <c r="A154" s="283"/>
      <c r="B154" s="221"/>
      <c r="C154" s="221"/>
      <c r="D154" s="221"/>
      <c r="E154" s="221"/>
      <c r="F154" s="221"/>
      <c r="G154" s="221"/>
    </row>
    <row r="155" spans="1:7" s="284" customFormat="1" ht="12.75">
      <c r="A155" s="283"/>
      <c r="B155" s="221"/>
      <c r="C155" s="221"/>
      <c r="D155" s="221"/>
      <c r="E155" s="221"/>
      <c r="F155" s="221"/>
      <c r="G155" s="221"/>
    </row>
    <row r="156" spans="1:7" s="284" customFormat="1" ht="12.75">
      <c r="A156" s="283"/>
      <c r="B156" s="221"/>
      <c r="C156" s="221"/>
      <c r="D156" s="221"/>
      <c r="E156" s="221"/>
      <c r="F156" s="221"/>
      <c r="G156" s="221"/>
    </row>
    <row r="157" spans="1:7" s="284" customFormat="1" ht="12.75">
      <c r="A157" s="283"/>
      <c r="B157" s="221"/>
      <c r="C157" s="221"/>
      <c r="D157" s="221"/>
      <c r="E157" s="221"/>
      <c r="F157" s="221"/>
      <c r="G157" s="221"/>
    </row>
    <row r="158" spans="1:7" s="284" customFormat="1" ht="12.75">
      <c r="A158" s="283"/>
      <c r="B158" s="221"/>
      <c r="C158" s="221"/>
      <c r="D158" s="221"/>
      <c r="E158" s="221"/>
      <c r="F158" s="221"/>
      <c r="G158" s="221"/>
    </row>
    <row r="159" spans="1:7" s="284" customFormat="1" ht="12.75">
      <c r="A159" s="283"/>
      <c r="B159" s="221"/>
      <c r="C159" s="221"/>
      <c r="D159" s="221"/>
      <c r="E159" s="221"/>
      <c r="F159" s="221"/>
      <c r="G159" s="221"/>
    </row>
    <row r="160" spans="1:7" s="284" customFormat="1" ht="12.75">
      <c r="A160" s="283"/>
      <c r="B160" s="221"/>
      <c r="C160" s="221"/>
      <c r="D160" s="221"/>
      <c r="E160" s="221"/>
      <c r="F160" s="221"/>
      <c r="G160" s="221"/>
    </row>
    <row r="161" spans="1:7" s="284" customFormat="1" ht="12.75">
      <c r="A161" s="283"/>
      <c r="B161" s="221"/>
      <c r="C161" s="221"/>
      <c r="D161" s="221"/>
      <c r="E161" s="221"/>
      <c r="F161" s="221"/>
      <c r="G161" s="221"/>
    </row>
    <row r="162" spans="1:7" s="284" customFormat="1" ht="12.75">
      <c r="A162" s="283"/>
      <c r="B162" s="221"/>
      <c r="C162" s="221"/>
      <c r="D162" s="221"/>
      <c r="E162" s="221"/>
      <c r="F162" s="221"/>
      <c r="G162" s="221"/>
    </row>
    <row r="163" spans="1:7" s="284" customFormat="1" ht="12.75">
      <c r="A163" s="283"/>
      <c r="B163" s="221"/>
      <c r="C163" s="221"/>
      <c r="D163" s="221"/>
      <c r="E163" s="221"/>
      <c r="F163" s="221"/>
      <c r="G163" s="221"/>
    </row>
    <row r="164" spans="1:7" s="284" customFormat="1" ht="12.75">
      <c r="A164" s="283"/>
      <c r="B164" s="221"/>
      <c r="C164" s="221"/>
      <c r="D164" s="221"/>
      <c r="E164" s="221"/>
      <c r="F164" s="221"/>
      <c r="G164" s="221"/>
    </row>
    <row r="165" spans="1:7" s="284" customFormat="1" ht="12.75">
      <c r="A165" s="283"/>
      <c r="B165" s="221"/>
      <c r="C165" s="221"/>
      <c r="D165" s="221"/>
      <c r="E165" s="221"/>
      <c r="F165" s="221"/>
      <c r="G165" s="221"/>
    </row>
    <row r="166" spans="1:7" s="284" customFormat="1" ht="12.75">
      <c r="A166" s="283"/>
      <c r="B166" s="221"/>
      <c r="C166" s="221"/>
      <c r="D166" s="221"/>
      <c r="E166" s="221"/>
      <c r="F166" s="221"/>
      <c r="G166" s="221"/>
    </row>
    <row r="167" spans="1:7" s="284" customFormat="1" ht="12.75">
      <c r="A167" s="283"/>
      <c r="B167" s="221"/>
      <c r="C167" s="221"/>
      <c r="D167" s="221"/>
      <c r="E167" s="221"/>
      <c r="F167" s="221"/>
      <c r="G167" s="221"/>
    </row>
    <row r="168" spans="1:7" s="284" customFormat="1" ht="12.75">
      <c r="A168" s="283"/>
      <c r="B168" s="221"/>
      <c r="C168" s="221"/>
      <c r="D168" s="221"/>
      <c r="E168" s="221"/>
      <c r="F168" s="221"/>
      <c r="G168" s="221"/>
    </row>
    <row r="169" spans="1:7" s="284" customFormat="1" ht="12.75">
      <c r="A169" s="283"/>
      <c r="B169" s="221"/>
      <c r="C169" s="221"/>
      <c r="D169" s="221"/>
      <c r="E169" s="221"/>
      <c r="F169" s="221"/>
      <c r="G169" s="221"/>
    </row>
    <row r="170" spans="1:7" s="284" customFormat="1" ht="12.75">
      <c r="A170" s="283"/>
      <c r="B170" s="221"/>
      <c r="C170" s="221"/>
      <c r="D170" s="221"/>
      <c r="E170" s="221"/>
      <c r="F170" s="221"/>
      <c r="G170" s="221"/>
    </row>
    <row r="171" spans="1:7" s="284" customFormat="1" ht="12.75">
      <c r="A171" s="283"/>
      <c r="B171" s="221"/>
      <c r="C171" s="221"/>
      <c r="D171" s="221"/>
      <c r="E171" s="221"/>
      <c r="F171" s="221"/>
      <c r="G171" s="221"/>
    </row>
    <row r="172" spans="1:7" s="284" customFormat="1" ht="12.75">
      <c r="A172" s="283"/>
      <c r="B172" s="221"/>
      <c r="C172" s="221"/>
      <c r="D172" s="221"/>
      <c r="E172" s="221"/>
      <c r="F172" s="221"/>
      <c r="G172" s="221"/>
    </row>
    <row r="173" spans="1:7" s="284" customFormat="1" ht="12.75">
      <c r="A173" s="283"/>
      <c r="B173" s="221"/>
      <c r="C173" s="221"/>
      <c r="D173" s="221"/>
      <c r="E173" s="221"/>
      <c r="F173" s="221"/>
      <c r="G173" s="221"/>
    </row>
    <row r="174" spans="1:7" s="284" customFormat="1" ht="12.75">
      <c r="A174" s="283"/>
      <c r="B174" s="221"/>
      <c r="C174" s="221"/>
      <c r="D174" s="221"/>
      <c r="E174" s="221"/>
      <c r="F174" s="221"/>
      <c r="G174" s="221"/>
    </row>
    <row r="175" spans="1:7" s="284" customFormat="1" ht="12.75">
      <c r="A175" s="283"/>
      <c r="B175" s="221"/>
      <c r="C175" s="221"/>
      <c r="D175" s="221"/>
      <c r="E175" s="221"/>
      <c r="F175" s="221"/>
      <c r="G175" s="221"/>
    </row>
    <row r="176" spans="1:7" s="284" customFormat="1" ht="12.75">
      <c r="A176" s="283"/>
      <c r="B176" s="221"/>
      <c r="C176" s="221"/>
      <c r="D176" s="221"/>
      <c r="E176" s="221"/>
      <c r="F176" s="221"/>
      <c r="G176" s="221"/>
    </row>
    <row r="177" spans="1:7" s="284" customFormat="1" ht="12.75">
      <c r="A177" s="283"/>
      <c r="B177" s="221"/>
      <c r="C177" s="221"/>
      <c r="D177" s="221"/>
      <c r="E177" s="221"/>
      <c r="F177" s="221"/>
      <c r="G177" s="221"/>
    </row>
    <row r="178" spans="1:7" s="284" customFormat="1" ht="12.75">
      <c r="A178" s="283"/>
      <c r="B178" s="221"/>
      <c r="C178" s="221"/>
      <c r="D178" s="221"/>
      <c r="E178" s="221"/>
      <c r="F178" s="221"/>
      <c r="G178" s="221"/>
    </row>
    <row r="179" spans="1:7" s="284" customFormat="1" ht="12.75">
      <c r="A179" s="283"/>
      <c r="B179" s="221"/>
      <c r="C179" s="221"/>
      <c r="D179" s="221"/>
      <c r="E179" s="221"/>
      <c r="F179" s="221"/>
      <c r="G179" s="221"/>
    </row>
    <row r="180" spans="1:7" s="284" customFormat="1" ht="12.75">
      <c r="A180" s="283"/>
      <c r="B180" s="221"/>
      <c r="C180" s="221"/>
      <c r="D180" s="221"/>
      <c r="E180" s="221"/>
      <c r="F180" s="221"/>
      <c r="G180" s="221"/>
    </row>
    <row r="181" spans="1:7" s="284" customFormat="1" ht="12.75">
      <c r="A181" s="283"/>
      <c r="B181" s="221"/>
      <c r="C181" s="221"/>
      <c r="D181" s="221"/>
      <c r="E181" s="221"/>
      <c r="F181" s="221"/>
      <c r="G181" s="221"/>
    </row>
    <row r="182" spans="1:7" s="284" customFormat="1" ht="12.75">
      <c r="A182" s="283"/>
      <c r="B182" s="221"/>
      <c r="C182" s="221"/>
      <c r="D182" s="221"/>
      <c r="E182" s="221"/>
      <c r="F182" s="221"/>
      <c r="G182" s="221"/>
    </row>
    <row r="183" spans="1:7" s="284" customFormat="1" ht="12.75">
      <c r="A183" s="283"/>
      <c r="B183" s="221"/>
      <c r="C183" s="221"/>
      <c r="D183" s="221"/>
      <c r="E183" s="221"/>
      <c r="F183" s="221"/>
      <c r="G183" s="221"/>
    </row>
    <row r="184" spans="1:7" s="284" customFormat="1" ht="12.75">
      <c r="A184" s="283"/>
      <c r="B184" s="221"/>
      <c r="C184" s="221"/>
      <c r="D184" s="221"/>
      <c r="E184" s="221"/>
      <c r="F184" s="221"/>
      <c r="G184" s="221"/>
    </row>
    <row r="185" spans="1:7" s="284" customFormat="1" ht="12.75">
      <c r="A185" s="283"/>
      <c r="B185" s="221"/>
      <c r="C185" s="221"/>
      <c r="D185" s="221"/>
      <c r="E185" s="221"/>
      <c r="F185" s="221"/>
      <c r="G185" s="221"/>
    </row>
    <row r="186" spans="1:7" s="284" customFormat="1" ht="12.75">
      <c r="A186" s="283"/>
      <c r="B186" s="221"/>
      <c r="C186" s="221"/>
      <c r="D186" s="221"/>
      <c r="E186" s="221"/>
      <c r="F186" s="221"/>
      <c r="G186" s="221"/>
    </row>
    <row r="187" spans="1:7" s="284" customFormat="1" ht="12.75">
      <c r="A187" s="283"/>
      <c r="B187" s="221"/>
      <c r="C187" s="221"/>
      <c r="D187" s="221"/>
      <c r="E187" s="221"/>
      <c r="F187" s="221"/>
      <c r="G187" s="221"/>
    </row>
    <row r="188" spans="1:7" s="284" customFormat="1" ht="12.75">
      <c r="A188" s="283"/>
      <c r="B188" s="221"/>
      <c r="C188" s="221"/>
      <c r="D188" s="221"/>
      <c r="E188" s="221"/>
      <c r="F188" s="221"/>
      <c r="G188" s="221"/>
    </row>
    <row r="189" spans="1:7" s="284" customFormat="1" ht="12.75">
      <c r="A189" s="283"/>
      <c r="B189" s="221"/>
      <c r="C189" s="221"/>
      <c r="D189" s="221"/>
      <c r="E189" s="221"/>
      <c r="F189" s="221"/>
      <c r="G189" s="221"/>
    </row>
    <row r="190" spans="1:7" s="284" customFormat="1" ht="12.75">
      <c r="A190" s="283"/>
      <c r="B190" s="221"/>
      <c r="C190" s="221"/>
      <c r="D190" s="221"/>
      <c r="E190" s="221"/>
      <c r="F190" s="221"/>
      <c r="G190" s="221"/>
    </row>
    <row r="191" spans="1:7" s="284" customFormat="1" ht="12.75">
      <c r="A191" s="283"/>
      <c r="B191" s="221"/>
      <c r="C191" s="221"/>
      <c r="D191" s="221"/>
      <c r="E191" s="221"/>
      <c r="F191" s="221"/>
      <c r="G191" s="221"/>
    </row>
    <row r="192" spans="1:7" s="284" customFormat="1" ht="12.75">
      <c r="A192" s="283"/>
      <c r="B192" s="221"/>
      <c r="C192" s="221"/>
      <c r="D192" s="221"/>
      <c r="E192" s="221"/>
      <c r="F192" s="221"/>
      <c r="G192" s="221"/>
    </row>
    <row r="193" spans="1:7" s="284" customFormat="1" ht="12.75">
      <c r="A193" s="283"/>
      <c r="B193" s="221"/>
      <c r="C193" s="221"/>
      <c r="D193" s="221"/>
      <c r="E193" s="221"/>
      <c r="F193" s="221"/>
      <c r="G193" s="221"/>
    </row>
    <row r="194" spans="1:7" s="284" customFormat="1" ht="12.75">
      <c r="A194" s="283"/>
      <c r="B194" s="221"/>
      <c r="C194" s="221"/>
      <c r="D194" s="221"/>
      <c r="E194" s="221"/>
      <c r="F194" s="221"/>
      <c r="G194" s="221"/>
    </row>
    <row r="195" spans="1:7" s="284" customFormat="1" ht="12.75">
      <c r="A195" s="283"/>
      <c r="B195" s="221"/>
      <c r="C195" s="221"/>
      <c r="D195" s="221"/>
      <c r="E195" s="221"/>
      <c r="F195" s="221"/>
      <c r="G195" s="221"/>
    </row>
    <row r="196" spans="1:7" s="284" customFormat="1" ht="12.75">
      <c r="A196" s="283"/>
      <c r="B196" s="221"/>
      <c r="C196" s="221"/>
      <c r="D196" s="221"/>
      <c r="E196" s="221"/>
      <c r="F196" s="221"/>
      <c r="G196" s="221"/>
    </row>
    <row r="197" spans="1:7" s="284" customFormat="1" ht="12.75">
      <c r="A197" s="283"/>
      <c r="B197" s="221"/>
      <c r="C197" s="221"/>
      <c r="D197" s="221"/>
      <c r="E197" s="221"/>
      <c r="F197" s="221"/>
      <c r="G197" s="221"/>
    </row>
    <row r="198" spans="1:7" s="284" customFormat="1" ht="12.75">
      <c r="A198" s="283"/>
      <c r="B198" s="221"/>
      <c r="C198" s="221"/>
      <c r="D198" s="221"/>
      <c r="E198" s="221"/>
      <c r="F198" s="221"/>
      <c r="G198" s="221"/>
    </row>
    <row r="199" spans="1:7" s="284" customFormat="1" ht="12.75">
      <c r="A199" s="283"/>
      <c r="B199" s="221"/>
      <c r="C199" s="221"/>
      <c r="D199" s="221"/>
      <c r="E199" s="221"/>
      <c r="F199" s="221"/>
      <c r="G199" s="221"/>
    </row>
    <row r="200" spans="1:7" s="284" customFormat="1" ht="12.75">
      <c r="A200" s="283"/>
      <c r="B200" s="221"/>
      <c r="C200" s="221"/>
      <c r="D200" s="221"/>
      <c r="E200" s="221"/>
      <c r="F200" s="221"/>
      <c r="G200" s="221"/>
    </row>
    <row r="201" spans="1:7" s="284" customFormat="1" ht="12.75">
      <c r="A201" s="283"/>
      <c r="B201" s="221"/>
      <c r="C201" s="221"/>
      <c r="D201" s="221"/>
      <c r="E201" s="221"/>
      <c r="F201" s="221"/>
      <c r="G201" s="221"/>
    </row>
    <row r="202" spans="1:7" s="284" customFormat="1" ht="12.75">
      <c r="A202" s="283"/>
      <c r="B202" s="221"/>
      <c r="C202" s="221"/>
      <c r="D202" s="221"/>
      <c r="E202" s="221"/>
      <c r="F202" s="221"/>
      <c r="G202" s="221"/>
    </row>
    <row r="203" spans="1:7" s="284" customFormat="1" ht="12.75">
      <c r="A203" s="283"/>
      <c r="B203" s="221"/>
      <c r="C203" s="221"/>
      <c r="D203" s="221"/>
      <c r="E203" s="221"/>
      <c r="F203" s="221"/>
      <c r="G203" s="221"/>
    </row>
    <row r="204" spans="1:7" s="284" customFormat="1" ht="12.75">
      <c r="A204" s="283"/>
      <c r="B204" s="221"/>
      <c r="C204" s="221"/>
      <c r="D204" s="221"/>
      <c r="E204" s="221"/>
      <c r="F204" s="221"/>
      <c r="G204" s="221"/>
    </row>
    <row r="205" spans="1:7" s="284" customFormat="1" ht="12.75">
      <c r="A205" s="283"/>
      <c r="B205" s="221"/>
      <c r="C205" s="221"/>
      <c r="D205" s="221"/>
      <c r="E205" s="221"/>
      <c r="F205" s="221"/>
      <c r="G205" s="221"/>
    </row>
    <row r="206" spans="1:7" s="284" customFormat="1" ht="12.75">
      <c r="A206" s="283"/>
      <c r="B206" s="221"/>
      <c r="C206" s="221"/>
      <c r="D206" s="221"/>
      <c r="E206" s="221"/>
      <c r="F206" s="221"/>
      <c r="G206" s="221"/>
    </row>
    <row r="207" spans="1:7" s="284" customFormat="1" ht="12.75">
      <c r="A207" s="283"/>
      <c r="B207" s="221"/>
      <c r="C207" s="221"/>
      <c r="D207" s="221"/>
      <c r="E207" s="221"/>
      <c r="F207" s="221"/>
      <c r="G207" s="221"/>
    </row>
    <row r="208" spans="1:7" s="284" customFormat="1" ht="12.75">
      <c r="A208" s="283"/>
      <c r="B208" s="221"/>
      <c r="C208" s="221"/>
      <c r="D208" s="221"/>
      <c r="E208" s="221"/>
      <c r="F208" s="221"/>
      <c r="G208" s="221"/>
    </row>
    <row r="209" spans="1:7" s="284" customFormat="1" ht="12.75">
      <c r="A209" s="283"/>
      <c r="B209" s="221"/>
      <c r="C209" s="221"/>
      <c r="D209" s="221"/>
      <c r="E209" s="221"/>
      <c r="F209" s="221"/>
      <c r="G209" s="221"/>
    </row>
    <row r="210" spans="1:7" s="284" customFormat="1" ht="12.75">
      <c r="A210" s="283"/>
      <c r="B210" s="221"/>
      <c r="C210" s="221"/>
      <c r="D210" s="221"/>
      <c r="E210" s="221"/>
      <c r="F210" s="221"/>
      <c r="G210" s="221"/>
    </row>
    <row r="211" spans="1:7" s="284" customFormat="1" ht="12.75">
      <c r="A211" s="283"/>
      <c r="B211" s="221"/>
      <c r="C211" s="221"/>
      <c r="D211" s="221"/>
      <c r="E211" s="221"/>
      <c r="F211" s="221"/>
      <c r="G211" s="221"/>
    </row>
    <row r="212" spans="1:7" s="284" customFormat="1" ht="12.75">
      <c r="A212" s="283"/>
      <c r="B212" s="221"/>
      <c r="C212" s="221"/>
      <c r="D212" s="221"/>
      <c r="E212" s="221"/>
      <c r="F212" s="221"/>
      <c r="G212" s="221"/>
    </row>
    <row r="213" spans="1:7" s="284" customFormat="1" ht="12.75">
      <c r="A213" s="283"/>
      <c r="B213" s="221"/>
      <c r="C213" s="221"/>
      <c r="D213" s="221"/>
      <c r="E213" s="221"/>
      <c r="F213" s="221"/>
      <c r="G213" s="221"/>
    </row>
    <row r="214" spans="1:7" s="284" customFormat="1" ht="12.75">
      <c r="A214" s="283"/>
      <c r="B214" s="221"/>
      <c r="C214" s="221"/>
      <c r="D214" s="221"/>
      <c r="E214" s="221"/>
      <c r="F214" s="221"/>
      <c r="G214" s="221"/>
    </row>
    <row r="215" spans="1:7" s="284" customFormat="1" ht="12.75">
      <c r="A215" s="283"/>
      <c r="B215" s="221"/>
      <c r="C215" s="221"/>
      <c r="D215" s="221"/>
      <c r="E215" s="221"/>
      <c r="F215" s="221"/>
      <c r="G215" s="221"/>
    </row>
    <row r="216" spans="1:7" s="284" customFormat="1" ht="12.75">
      <c r="A216" s="283"/>
      <c r="B216" s="221"/>
      <c r="C216" s="221"/>
      <c r="D216" s="221"/>
      <c r="E216" s="221"/>
      <c r="F216" s="221"/>
      <c r="G216" s="221"/>
    </row>
    <row r="217" spans="1:7" s="284" customFormat="1" ht="12.75">
      <c r="A217" s="283"/>
      <c r="B217" s="221"/>
      <c r="C217" s="221"/>
      <c r="D217" s="221"/>
      <c r="E217" s="221"/>
      <c r="F217" s="221"/>
      <c r="G217" s="221"/>
    </row>
    <row r="218" spans="1:7" s="284" customFormat="1" ht="12.75">
      <c r="A218" s="283"/>
      <c r="B218" s="221"/>
      <c r="C218" s="221"/>
      <c r="D218" s="221"/>
      <c r="E218" s="221"/>
      <c r="F218" s="221"/>
      <c r="G218" s="221"/>
    </row>
    <row r="219" spans="1:7" s="284" customFormat="1" ht="12.75">
      <c r="A219" s="283"/>
      <c r="B219" s="221"/>
      <c r="C219" s="221"/>
      <c r="D219" s="221"/>
      <c r="E219" s="221"/>
      <c r="F219" s="221"/>
      <c r="G219" s="221"/>
    </row>
    <row r="220" spans="1:7" s="284" customFormat="1" ht="12.75">
      <c r="A220" s="283"/>
      <c r="B220" s="221"/>
      <c r="C220" s="221"/>
      <c r="D220" s="221"/>
      <c r="E220" s="221"/>
      <c r="F220" s="221"/>
      <c r="G220" s="221"/>
    </row>
    <row r="221" spans="1:7" s="284" customFormat="1" ht="12.75">
      <c r="A221" s="283"/>
      <c r="B221" s="221"/>
      <c r="C221" s="221"/>
      <c r="D221" s="221"/>
      <c r="E221" s="221"/>
      <c r="F221" s="221"/>
      <c r="G221" s="221"/>
    </row>
    <row r="222" spans="1:7" s="284" customFormat="1" ht="12.75">
      <c r="A222" s="283"/>
      <c r="B222" s="221"/>
      <c r="C222" s="221"/>
      <c r="D222" s="221"/>
      <c r="E222" s="221"/>
      <c r="F222" s="221"/>
      <c r="G222" s="221"/>
    </row>
    <row r="223" spans="1:7" s="284" customFormat="1" ht="12.75">
      <c r="A223" s="283"/>
      <c r="B223" s="221"/>
      <c r="C223" s="221"/>
      <c r="D223" s="221"/>
      <c r="E223" s="221"/>
      <c r="F223" s="221"/>
      <c r="G223" s="221"/>
    </row>
    <row r="224" spans="1:7" s="284" customFormat="1" ht="12.75">
      <c r="A224" s="283"/>
      <c r="B224" s="221"/>
      <c r="C224" s="221"/>
      <c r="D224" s="221"/>
      <c r="E224" s="221"/>
      <c r="F224" s="221"/>
      <c r="G224" s="221"/>
    </row>
    <row r="225" spans="1:7" s="284" customFormat="1" ht="12.75">
      <c r="A225" s="283"/>
      <c r="B225" s="221"/>
      <c r="C225" s="221"/>
      <c r="D225" s="221"/>
      <c r="E225" s="221"/>
      <c r="F225" s="221"/>
      <c r="G225" s="221"/>
    </row>
    <row r="226" spans="1:7" s="284" customFormat="1" ht="12.75">
      <c r="A226" s="283"/>
      <c r="B226" s="221"/>
      <c r="C226" s="221"/>
      <c r="D226" s="221"/>
      <c r="E226" s="221"/>
      <c r="F226" s="221"/>
      <c r="G226" s="221"/>
    </row>
    <row r="227" spans="1:7" s="284" customFormat="1" ht="12.75">
      <c r="A227" s="283"/>
      <c r="B227" s="221"/>
      <c r="C227" s="221"/>
      <c r="D227" s="221"/>
      <c r="E227" s="221"/>
      <c r="F227" s="221"/>
      <c r="G227" s="221"/>
    </row>
    <row r="228" spans="1:7" s="284" customFormat="1" ht="12.75">
      <c r="A228" s="283"/>
      <c r="B228" s="221"/>
      <c r="C228" s="221"/>
      <c r="D228" s="221"/>
      <c r="E228" s="221"/>
      <c r="F228" s="221"/>
      <c r="G228" s="221"/>
    </row>
    <row r="229" spans="1:7" s="284" customFormat="1" ht="12.75">
      <c r="A229" s="283"/>
      <c r="B229" s="221"/>
      <c r="C229" s="221"/>
      <c r="D229" s="221"/>
      <c r="E229" s="221"/>
      <c r="F229" s="221"/>
      <c r="G229" s="221"/>
    </row>
    <row r="230" spans="1:7" s="284" customFormat="1" ht="12.75">
      <c r="A230" s="283"/>
      <c r="B230" s="221"/>
      <c r="C230" s="221"/>
      <c r="D230" s="221"/>
      <c r="E230" s="221"/>
      <c r="F230" s="221"/>
      <c r="G230" s="221"/>
    </row>
    <row r="231" spans="1:7" s="284" customFormat="1" ht="12.75">
      <c r="A231" s="283"/>
      <c r="B231" s="221"/>
      <c r="C231" s="221"/>
      <c r="D231" s="221"/>
      <c r="E231" s="221"/>
      <c r="F231" s="221"/>
      <c r="G231" s="221"/>
    </row>
    <row r="232" spans="1:7" s="284" customFormat="1" ht="12.75">
      <c r="A232" s="283"/>
      <c r="B232" s="221"/>
      <c r="C232" s="221"/>
      <c r="D232" s="221"/>
      <c r="E232" s="221"/>
      <c r="F232" s="221"/>
      <c r="G232" s="221"/>
    </row>
    <row r="233" spans="1:7" s="284" customFormat="1" ht="12.75">
      <c r="A233" s="283"/>
      <c r="B233" s="221"/>
      <c r="C233" s="221"/>
      <c r="D233" s="221"/>
      <c r="E233" s="221"/>
      <c r="F233" s="221"/>
      <c r="G233" s="221"/>
    </row>
    <row r="234" spans="1:7" s="284" customFormat="1" ht="12.75">
      <c r="A234" s="283"/>
      <c r="B234" s="221"/>
      <c r="C234" s="221"/>
      <c r="D234" s="221"/>
      <c r="E234" s="221"/>
      <c r="F234" s="221"/>
      <c r="G234" s="221"/>
    </row>
    <row r="235" spans="1:7" s="284" customFormat="1" ht="12.75">
      <c r="A235" s="283"/>
      <c r="B235" s="221"/>
      <c r="C235" s="221"/>
      <c r="D235" s="221"/>
      <c r="E235" s="221"/>
      <c r="F235" s="221"/>
      <c r="G235" s="221"/>
    </row>
    <row r="236" spans="1:7" s="284" customFormat="1" ht="12.75">
      <c r="A236" s="283"/>
      <c r="B236" s="221"/>
      <c r="C236" s="221"/>
      <c r="D236" s="221"/>
      <c r="E236" s="221"/>
      <c r="F236" s="221"/>
      <c r="G236" s="221"/>
    </row>
    <row r="237" spans="1:7" s="284" customFormat="1" ht="12.75">
      <c r="A237" s="283"/>
      <c r="B237" s="221"/>
      <c r="C237" s="221"/>
      <c r="D237" s="221"/>
      <c r="E237" s="221"/>
      <c r="F237" s="221"/>
      <c r="G237" s="221"/>
    </row>
    <row r="238" spans="1:7" s="284" customFormat="1" ht="12.75">
      <c r="A238" s="283"/>
      <c r="B238" s="221"/>
      <c r="C238" s="221"/>
      <c r="D238" s="221"/>
      <c r="E238" s="221"/>
      <c r="F238" s="221"/>
      <c r="G238" s="221"/>
    </row>
    <row r="239" spans="1:7" s="284" customFormat="1" ht="12.75">
      <c r="A239" s="283"/>
      <c r="B239" s="221"/>
      <c r="C239" s="221"/>
      <c r="D239" s="221"/>
      <c r="E239" s="221"/>
      <c r="F239" s="221"/>
      <c r="G239" s="221"/>
    </row>
    <row r="240" spans="1:7" s="284" customFormat="1" ht="12.75">
      <c r="A240" s="283"/>
      <c r="B240" s="221"/>
      <c r="C240" s="221"/>
      <c r="D240" s="221"/>
      <c r="E240" s="221"/>
      <c r="F240" s="221"/>
      <c r="G240" s="221"/>
    </row>
    <row r="241" spans="1:7" s="284" customFormat="1" ht="12.75">
      <c r="A241" s="283"/>
      <c r="B241" s="221"/>
      <c r="C241" s="221"/>
      <c r="D241" s="221"/>
      <c r="E241" s="221"/>
      <c r="F241" s="221"/>
      <c r="G241" s="221"/>
    </row>
    <row r="242" spans="1:7" s="284" customFormat="1" ht="12.75">
      <c r="A242" s="283"/>
      <c r="B242" s="221"/>
      <c r="C242" s="221"/>
      <c r="D242" s="221"/>
      <c r="E242" s="221"/>
      <c r="F242" s="221"/>
      <c r="G242" s="221"/>
    </row>
    <row r="243" spans="1:7" s="284" customFormat="1" ht="12.75">
      <c r="A243" s="283"/>
      <c r="B243" s="221"/>
      <c r="C243" s="221"/>
      <c r="D243" s="221"/>
      <c r="E243" s="221"/>
      <c r="F243" s="221"/>
      <c r="G243" s="221"/>
    </row>
    <row r="244" spans="1:7" s="284" customFormat="1" ht="12.75">
      <c r="A244" s="283"/>
      <c r="B244" s="221"/>
      <c r="C244" s="221"/>
      <c r="D244" s="221"/>
      <c r="E244" s="221"/>
      <c r="F244" s="221"/>
      <c r="G244" s="221"/>
    </row>
    <row r="245" spans="1:7" s="284" customFormat="1" ht="12.75">
      <c r="A245" s="283"/>
      <c r="B245" s="221"/>
      <c r="C245" s="221"/>
      <c r="D245" s="221"/>
      <c r="E245" s="221"/>
      <c r="F245" s="221"/>
      <c r="G245" s="221"/>
    </row>
    <row r="246" spans="1:7" s="284" customFormat="1" ht="12.75">
      <c r="A246" s="283"/>
      <c r="B246" s="221"/>
      <c r="C246" s="221"/>
      <c r="D246" s="221"/>
      <c r="E246" s="188"/>
      <c r="F246" s="188"/>
      <c r="G246" s="221"/>
    </row>
  </sheetData>
  <sheetProtection password="EA98" sheet="1" objects="1" scenarios="1" formatColumns="0" selectLockedCells="1"/>
  <mergeCells count="51">
    <mergeCell ref="F26:G26"/>
    <mergeCell ref="D23:E23"/>
    <mergeCell ref="B43:E43"/>
    <mergeCell ref="B22:C22"/>
    <mergeCell ref="B26:C26"/>
    <mergeCell ref="D26:E26"/>
    <mergeCell ref="B25:C25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E11:G11"/>
    <mergeCell ref="E12:G12"/>
    <mergeCell ref="D15:G15"/>
    <mergeCell ref="B19:C19"/>
    <mergeCell ref="G17:G18"/>
    <mergeCell ref="B16:G16"/>
    <mergeCell ref="D19:E19"/>
    <mergeCell ref="F19:G19"/>
    <mergeCell ref="C2:F2"/>
    <mergeCell ref="E8:G8"/>
    <mergeCell ref="E9:G9"/>
    <mergeCell ref="E10:G10"/>
    <mergeCell ref="C3:F3"/>
    <mergeCell ref="B6:G6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T54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6" sqref="C6"/>
    </sheetView>
  </sheetViews>
  <sheetFormatPr defaultColWidth="10.66015625" defaultRowHeight="10.5"/>
  <cols>
    <col min="1" max="1" width="41" style="27" customWidth="1"/>
    <col min="2" max="2" width="10.66015625" style="46" customWidth="1"/>
    <col min="3" max="12" width="14.33203125" style="27" customWidth="1"/>
    <col min="13" max="14" width="14.33203125" style="0" customWidth="1"/>
    <col min="15" max="16" width="9.16015625" style="27" customWidth="1"/>
    <col min="17" max="17" width="6.66015625" style="27" customWidth="1"/>
    <col min="18" max="21" width="10.83203125" style="27" customWidth="1"/>
    <col min="22" max="16384" width="10.66015625" style="27" customWidth="1"/>
  </cols>
  <sheetData>
    <row r="1" spans="1:15" s="5" customFormat="1" ht="43.5" customHeight="1">
      <c r="A1" s="830" t="str">
        <f>'t1'!A1</f>
        <v>COMPARTO REGIONI ED AUTONOMIE LOCALI</v>
      </c>
      <c r="B1" s="830"/>
      <c r="C1" s="830"/>
      <c r="D1" s="830"/>
      <c r="E1" s="830"/>
      <c r="F1" s="830"/>
      <c r="G1" s="830"/>
      <c r="H1" s="830"/>
      <c r="I1" s="830"/>
      <c r="J1" s="830"/>
      <c r="K1" s="3"/>
      <c r="L1" s="140"/>
      <c r="M1"/>
      <c r="N1"/>
      <c r="O1"/>
    </row>
    <row r="2" spans="1:15" s="5" customFormat="1" ht="30" customHeight="1" thickBot="1">
      <c r="A2" s="139"/>
      <c r="B2" s="2"/>
      <c r="C2" s="3"/>
      <c r="D2" s="3"/>
      <c r="E2" s="3"/>
      <c r="F2" s="835"/>
      <c r="G2" s="835"/>
      <c r="H2" s="835"/>
      <c r="I2" s="835"/>
      <c r="J2" s="835"/>
      <c r="K2" s="835"/>
      <c r="L2" s="835"/>
      <c r="M2"/>
      <c r="N2"/>
      <c r="O2"/>
    </row>
    <row r="3" spans="1:16" ht="18.75" customHeight="1" thickBot="1">
      <c r="A3" s="28"/>
      <c r="B3" s="29"/>
      <c r="C3" s="59" t="s">
        <v>92</v>
      </c>
      <c r="D3" s="60"/>
      <c r="E3" s="60"/>
      <c r="F3" s="61"/>
      <c r="G3" s="60"/>
      <c r="H3" s="60"/>
      <c r="I3" s="854" t="s">
        <v>93</v>
      </c>
      <c r="J3" s="855"/>
      <c r="K3" s="855"/>
      <c r="L3" s="855"/>
      <c r="M3" s="855"/>
      <c r="N3" s="856"/>
      <c r="O3"/>
      <c r="P3"/>
    </row>
    <row r="4" spans="1:16" ht="12" thickTop="1">
      <c r="A4" s="117" t="s">
        <v>90</v>
      </c>
      <c r="B4" s="118" t="s">
        <v>65</v>
      </c>
      <c r="C4" s="62" t="s">
        <v>101</v>
      </c>
      <c r="D4" s="63"/>
      <c r="E4" s="850" t="s">
        <v>74</v>
      </c>
      <c r="F4" s="851"/>
      <c r="G4" s="852" t="s">
        <v>37</v>
      </c>
      <c r="H4" s="853"/>
      <c r="I4" s="62" t="s">
        <v>101</v>
      </c>
      <c r="J4" s="64"/>
      <c r="K4" s="65" t="s">
        <v>74</v>
      </c>
      <c r="L4" s="64"/>
      <c r="M4" s="65" t="s">
        <v>37</v>
      </c>
      <c r="N4" s="64"/>
      <c r="O4"/>
      <c r="P4"/>
    </row>
    <row r="5" spans="1:16" ht="12" thickBot="1">
      <c r="A5" s="39"/>
      <c r="B5" s="119"/>
      <c r="C5" s="66" t="s">
        <v>67</v>
      </c>
      <c r="D5" s="67" t="s">
        <v>68</v>
      </c>
      <c r="E5" s="68" t="s">
        <v>67</v>
      </c>
      <c r="F5" s="67" t="s">
        <v>68</v>
      </c>
      <c r="G5" s="68" t="s">
        <v>67</v>
      </c>
      <c r="H5" s="67" t="s">
        <v>68</v>
      </c>
      <c r="I5" s="69" t="s">
        <v>67</v>
      </c>
      <c r="J5" s="70" t="s">
        <v>68</v>
      </c>
      <c r="K5" s="71" t="s">
        <v>67</v>
      </c>
      <c r="L5" s="70" t="s">
        <v>68</v>
      </c>
      <c r="M5" s="71" t="s">
        <v>67</v>
      </c>
      <c r="N5" s="70" t="s">
        <v>68</v>
      </c>
      <c r="O5"/>
      <c r="P5"/>
    </row>
    <row r="6" spans="1:16" ht="12.75" customHeight="1" thickTop="1">
      <c r="A6" s="24" t="str">
        <f>'t1'!A6</f>
        <v>SEGRETARIO A</v>
      </c>
      <c r="B6" s="120" t="str">
        <f>'t1'!B6</f>
        <v>0D0102</v>
      </c>
      <c r="C6" s="88"/>
      <c r="D6" s="89"/>
      <c r="E6" s="90"/>
      <c r="F6" s="303"/>
      <c r="G6" s="305"/>
      <c r="H6" s="89"/>
      <c r="I6" s="91"/>
      <c r="J6" s="92"/>
      <c r="K6" s="93"/>
      <c r="L6" s="646"/>
      <c r="M6" s="647"/>
      <c r="N6" s="389"/>
      <c r="O6"/>
      <c r="P6"/>
    </row>
    <row r="7" spans="1:16" ht="12.75" customHeight="1">
      <c r="A7" s="23" t="str">
        <f>'t1'!A7</f>
        <v>SEGRETARIO B</v>
      </c>
      <c r="B7" s="121" t="str">
        <f>'t1'!B7</f>
        <v>0D0103</v>
      </c>
      <c r="C7" s="88"/>
      <c r="D7" s="89"/>
      <c r="E7" s="90"/>
      <c r="F7" s="303"/>
      <c r="G7" s="98"/>
      <c r="H7" s="89"/>
      <c r="I7" s="91"/>
      <c r="J7" s="92"/>
      <c r="K7" s="93"/>
      <c r="L7" s="648"/>
      <c r="M7" s="649"/>
      <c r="N7" s="390"/>
      <c r="O7"/>
      <c r="P7"/>
    </row>
    <row r="8" spans="1:16" ht="12.75" customHeight="1">
      <c r="A8" s="23" t="str">
        <f>'t1'!A8</f>
        <v>SEGRETARIO C</v>
      </c>
      <c r="B8" s="121" t="str">
        <f>'t1'!B8</f>
        <v>0D0485</v>
      </c>
      <c r="C8" s="88"/>
      <c r="D8" s="89"/>
      <c r="E8" s="90"/>
      <c r="F8" s="303"/>
      <c r="G8" s="98"/>
      <c r="H8" s="89"/>
      <c r="I8" s="91"/>
      <c r="J8" s="92"/>
      <c r="K8" s="93"/>
      <c r="L8" s="648"/>
      <c r="M8" s="649"/>
      <c r="N8" s="390"/>
      <c r="O8"/>
      <c r="P8"/>
    </row>
    <row r="9" spans="1:16" ht="12.75" customHeight="1">
      <c r="A9" s="23" t="str">
        <f>'t1'!A9</f>
        <v>SEGRETARIO GENERALE CCIA</v>
      </c>
      <c r="B9" s="121" t="str">
        <f>'t1'!B9</f>
        <v>0D0104</v>
      </c>
      <c r="C9" s="88"/>
      <c r="D9" s="89"/>
      <c r="E9" s="90"/>
      <c r="F9" s="303"/>
      <c r="G9" s="98"/>
      <c r="H9" s="89"/>
      <c r="I9" s="91"/>
      <c r="J9" s="92"/>
      <c r="K9" s="93"/>
      <c r="L9" s="648"/>
      <c r="M9" s="649"/>
      <c r="N9" s="390"/>
      <c r="O9"/>
      <c r="P9"/>
    </row>
    <row r="10" spans="1:16" ht="12.75" customHeight="1">
      <c r="A10" s="23" t="str">
        <f>'t1'!A10</f>
        <v>DIRETTORE  GENERALE</v>
      </c>
      <c r="B10" s="121" t="str">
        <f>'t1'!B10</f>
        <v>0D0097</v>
      </c>
      <c r="C10" s="88"/>
      <c r="D10" s="89"/>
      <c r="E10" s="90"/>
      <c r="F10" s="303"/>
      <c r="G10" s="98"/>
      <c r="H10" s="89"/>
      <c r="I10" s="91"/>
      <c r="J10" s="92"/>
      <c r="K10" s="93"/>
      <c r="L10" s="648"/>
      <c r="M10" s="649"/>
      <c r="N10" s="390"/>
      <c r="O10"/>
      <c r="P10"/>
    </row>
    <row r="11" spans="1:16" ht="12.75" customHeight="1">
      <c r="A11" s="23" t="str">
        <f>'t1'!A11</f>
        <v>DIRIGENTE FUORI D.O.</v>
      </c>
      <c r="B11" s="121" t="str">
        <f>'t1'!B11</f>
        <v>0D0098</v>
      </c>
      <c r="C11" s="88"/>
      <c r="D11" s="89"/>
      <c r="E11" s="90"/>
      <c r="F11" s="303"/>
      <c r="G11" s="98"/>
      <c r="H11" s="89"/>
      <c r="I11" s="91"/>
      <c r="J11" s="92"/>
      <c r="K11" s="93"/>
      <c r="L11" s="648"/>
      <c r="M11" s="649"/>
      <c r="N11" s="390"/>
      <c r="O11"/>
      <c r="P11"/>
    </row>
    <row r="12" spans="1:16" ht="12.75" customHeight="1">
      <c r="A12" s="23" t="str">
        <f>'t1'!A12</f>
        <v>ALTE SPECIALIZZ. FUORI D.O.</v>
      </c>
      <c r="B12" s="121" t="str">
        <f>'t1'!B12</f>
        <v>0D0095</v>
      </c>
      <c r="C12" s="88"/>
      <c r="D12" s="89"/>
      <c r="E12" s="90"/>
      <c r="F12" s="303"/>
      <c r="G12" s="98"/>
      <c r="H12" s="89"/>
      <c r="I12" s="91"/>
      <c r="J12" s="92"/>
      <c r="K12" s="93"/>
      <c r="L12" s="648"/>
      <c r="M12" s="649"/>
      <c r="N12" s="390"/>
      <c r="O12"/>
      <c r="P12"/>
    </row>
    <row r="13" spans="1:16" ht="12.75" customHeight="1">
      <c r="A13" s="23" t="str">
        <f>'t1'!A13</f>
        <v>QUALIFICA DIRIGENZIALE TEMPO INDET.</v>
      </c>
      <c r="B13" s="121" t="str">
        <f>'t1'!B13</f>
        <v>0D0100</v>
      </c>
      <c r="C13" s="88"/>
      <c r="D13" s="89"/>
      <c r="E13" s="90"/>
      <c r="F13" s="303"/>
      <c r="G13" s="98"/>
      <c r="H13" s="89"/>
      <c r="I13" s="91"/>
      <c r="J13" s="92"/>
      <c r="K13" s="93"/>
      <c r="L13" s="648"/>
      <c r="M13" s="649"/>
      <c r="N13" s="390"/>
      <c r="O13"/>
      <c r="P13"/>
    </row>
    <row r="14" spans="1:16" ht="12.75" customHeight="1">
      <c r="A14" s="23" t="str">
        <f>'t1'!A14</f>
        <v>QUALIFICA DIRIGENZIALE TEMPO DETER.</v>
      </c>
      <c r="B14" s="121" t="str">
        <f>'t1'!B14</f>
        <v>0D0099</v>
      </c>
      <c r="C14" s="88"/>
      <c r="D14" s="89"/>
      <c r="E14" s="90"/>
      <c r="F14" s="303"/>
      <c r="G14" s="98"/>
      <c r="H14" s="89"/>
      <c r="I14" s="91"/>
      <c r="J14" s="92"/>
      <c r="K14" s="93"/>
      <c r="L14" s="648"/>
      <c r="M14" s="649"/>
      <c r="N14" s="390"/>
      <c r="O14"/>
      <c r="P14"/>
    </row>
    <row r="15" spans="1:16" ht="12.75" customHeight="1">
      <c r="A15" s="23" t="str">
        <f>'t1'!A15</f>
        <v>POSIZ. ECON. D6 - PROFILI ACCESSO D3</v>
      </c>
      <c r="B15" s="121" t="str">
        <f>'t1'!B15</f>
        <v>0D6A00</v>
      </c>
      <c r="C15" s="88"/>
      <c r="D15" s="89"/>
      <c r="E15" s="90"/>
      <c r="F15" s="303"/>
      <c r="G15" s="98"/>
      <c r="H15" s="89"/>
      <c r="I15" s="91"/>
      <c r="J15" s="92"/>
      <c r="K15" s="93"/>
      <c r="L15" s="648"/>
      <c r="M15" s="649"/>
      <c r="N15" s="390"/>
      <c r="O15"/>
      <c r="P15"/>
    </row>
    <row r="16" spans="1:16" ht="12.75" customHeight="1">
      <c r="A16" s="23" t="str">
        <f>'t1'!A16</f>
        <v>POSIZ. ECON. D6 - PROFILO ACCESSO D1</v>
      </c>
      <c r="B16" s="121" t="str">
        <f>'t1'!B16</f>
        <v>0D6000</v>
      </c>
      <c r="C16" s="88"/>
      <c r="D16" s="89"/>
      <c r="E16" s="90"/>
      <c r="F16" s="303"/>
      <c r="G16" s="98"/>
      <c r="H16" s="89"/>
      <c r="I16" s="91"/>
      <c r="J16" s="92"/>
      <c r="K16" s="93"/>
      <c r="L16" s="648"/>
      <c r="M16" s="649"/>
      <c r="N16" s="390"/>
      <c r="O16"/>
      <c r="P16"/>
    </row>
    <row r="17" spans="1:16" ht="12.75" customHeight="1">
      <c r="A17" s="23" t="str">
        <f>'t1'!A17</f>
        <v>POSIZ.ECON. D5 PROFILI ACCESSO D3</v>
      </c>
      <c r="B17" s="121" t="str">
        <f>'t1'!B17</f>
        <v>052486</v>
      </c>
      <c r="C17" s="88"/>
      <c r="D17" s="89"/>
      <c r="E17" s="90"/>
      <c r="F17" s="303"/>
      <c r="G17" s="98"/>
      <c r="H17" s="89"/>
      <c r="I17" s="91"/>
      <c r="J17" s="92"/>
      <c r="K17" s="93"/>
      <c r="L17" s="648"/>
      <c r="M17" s="649"/>
      <c r="N17" s="390"/>
      <c r="O17"/>
      <c r="P17"/>
    </row>
    <row r="18" spans="1:16" ht="12.75" customHeight="1">
      <c r="A18" s="23" t="str">
        <f>'t1'!A18</f>
        <v>POSIZ.ECON. D5 PROFILI ACCESSO D1</v>
      </c>
      <c r="B18" s="121" t="str">
        <f>'t1'!B18</f>
        <v>052487</v>
      </c>
      <c r="C18" s="88"/>
      <c r="D18" s="89"/>
      <c r="E18" s="90"/>
      <c r="F18" s="303"/>
      <c r="G18" s="98"/>
      <c r="H18" s="89"/>
      <c r="I18" s="91"/>
      <c r="J18" s="92"/>
      <c r="K18" s="93"/>
      <c r="L18" s="648"/>
      <c r="M18" s="649"/>
      <c r="N18" s="390"/>
      <c r="O18"/>
      <c r="P18"/>
    </row>
    <row r="19" spans="1:16" ht="12.75" customHeight="1">
      <c r="A19" s="23" t="str">
        <f>'t1'!A19</f>
        <v>POSIZ.ECON. D4 PROFILI ACCESSO D3</v>
      </c>
      <c r="B19" s="121" t="str">
        <f>'t1'!B19</f>
        <v>051488</v>
      </c>
      <c r="C19" s="88"/>
      <c r="D19" s="89"/>
      <c r="E19" s="90"/>
      <c r="F19" s="303"/>
      <c r="G19" s="98"/>
      <c r="H19" s="89"/>
      <c r="I19" s="91"/>
      <c r="J19" s="92"/>
      <c r="K19" s="93"/>
      <c r="L19" s="648"/>
      <c r="M19" s="649"/>
      <c r="N19" s="390"/>
      <c r="O19"/>
      <c r="P19"/>
    </row>
    <row r="20" spans="1:16" ht="12.75" customHeight="1">
      <c r="A20" s="23" t="str">
        <f>'t1'!A20</f>
        <v>POSIZ.ECON. D4 PROFILI ACCESSO D1</v>
      </c>
      <c r="B20" s="121" t="str">
        <f>'t1'!B20</f>
        <v>051489</v>
      </c>
      <c r="C20" s="88"/>
      <c r="D20" s="89"/>
      <c r="E20" s="90"/>
      <c r="F20" s="303"/>
      <c r="G20" s="98"/>
      <c r="H20" s="89"/>
      <c r="I20" s="91"/>
      <c r="J20" s="92"/>
      <c r="K20" s="93"/>
      <c r="L20" s="648"/>
      <c r="M20" s="649"/>
      <c r="N20" s="390"/>
      <c r="O20"/>
      <c r="P20"/>
    </row>
    <row r="21" spans="1:16" ht="12.75" customHeight="1">
      <c r="A21" s="23" t="str">
        <f>'t1'!A21</f>
        <v>POSIZIONE ECONOMICA DI ACCESSO D3</v>
      </c>
      <c r="B21" s="121" t="str">
        <f>'t1'!B21</f>
        <v>058000</v>
      </c>
      <c r="C21" s="88"/>
      <c r="D21" s="89"/>
      <c r="E21" s="90"/>
      <c r="F21" s="303"/>
      <c r="G21" s="98"/>
      <c r="H21" s="89"/>
      <c r="I21" s="91"/>
      <c r="J21" s="92"/>
      <c r="K21" s="93"/>
      <c r="L21" s="648"/>
      <c r="M21" s="649"/>
      <c r="N21" s="390"/>
      <c r="O21"/>
      <c r="P21"/>
    </row>
    <row r="22" spans="1:16" ht="12.75" customHeight="1">
      <c r="A22" s="23" t="str">
        <f>'t1'!A22</f>
        <v>POSIZIONE ECONOMICA D3</v>
      </c>
      <c r="B22" s="121" t="str">
        <f>'t1'!B22</f>
        <v>050000</v>
      </c>
      <c r="C22" s="88"/>
      <c r="D22" s="89"/>
      <c r="E22" s="90"/>
      <c r="F22" s="303"/>
      <c r="G22" s="98"/>
      <c r="H22" s="89"/>
      <c r="I22" s="91"/>
      <c r="J22" s="92"/>
      <c r="K22" s="93"/>
      <c r="L22" s="648"/>
      <c r="M22" s="649"/>
      <c r="N22" s="390"/>
      <c r="O22"/>
      <c r="P22"/>
    </row>
    <row r="23" spans="1:16" ht="12.75" customHeight="1">
      <c r="A23" s="23" t="str">
        <f>'t1'!A23</f>
        <v>POSIZIONE ECONOMICA D2</v>
      </c>
      <c r="B23" s="121" t="str">
        <f>'t1'!B23</f>
        <v>049000</v>
      </c>
      <c r="C23" s="88"/>
      <c r="D23" s="89"/>
      <c r="E23" s="90"/>
      <c r="F23" s="303"/>
      <c r="G23" s="98"/>
      <c r="H23" s="89"/>
      <c r="I23" s="91"/>
      <c r="J23" s="92"/>
      <c r="K23" s="93"/>
      <c r="L23" s="648"/>
      <c r="M23" s="649"/>
      <c r="N23" s="390"/>
      <c r="O23"/>
      <c r="P23"/>
    </row>
    <row r="24" spans="1:16" ht="12.75" customHeight="1">
      <c r="A24" s="23" t="str">
        <f>'t1'!A24</f>
        <v>POSIZIONE ECONOMICA DI ACCESSO D1</v>
      </c>
      <c r="B24" s="121" t="str">
        <f>'t1'!B24</f>
        <v>057000</v>
      </c>
      <c r="C24" s="88"/>
      <c r="D24" s="89"/>
      <c r="E24" s="90"/>
      <c r="F24" s="303"/>
      <c r="G24" s="98"/>
      <c r="H24" s="89"/>
      <c r="I24" s="91"/>
      <c r="J24" s="92"/>
      <c r="K24" s="93"/>
      <c r="L24" s="648"/>
      <c r="M24" s="649"/>
      <c r="N24" s="390"/>
      <c r="O24"/>
      <c r="P24"/>
    </row>
    <row r="25" spans="1:16" ht="12.75" customHeight="1">
      <c r="A25" s="23" t="str">
        <f>'t1'!A25</f>
        <v>POSIZIONE ECONOMICA C5</v>
      </c>
      <c r="B25" s="121" t="str">
        <f>'t1'!B25</f>
        <v>046000</v>
      </c>
      <c r="C25" s="88">
        <v>1</v>
      </c>
      <c r="D25" s="89"/>
      <c r="E25" s="90"/>
      <c r="F25" s="303"/>
      <c r="G25" s="98"/>
      <c r="H25" s="89"/>
      <c r="I25" s="91"/>
      <c r="J25" s="92"/>
      <c r="K25" s="93"/>
      <c r="L25" s="648"/>
      <c r="M25" s="649"/>
      <c r="N25" s="390"/>
      <c r="O25"/>
      <c r="P25"/>
    </row>
    <row r="26" spans="1:16" ht="12.75" customHeight="1">
      <c r="A26" s="23" t="str">
        <f>'t1'!A26</f>
        <v>POSIZIONE ECONOMICA C4</v>
      </c>
      <c r="B26" s="121" t="str">
        <f>'t1'!B26</f>
        <v>045000</v>
      </c>
      <c r="C26" s="88"/>
      <c r="D26" s="89"/>
      <c r="E26" s="90"/>
      <c r="F26" s="303"/>
      <c r="G26" s="98"/>
      <c r="H26" s="89"/>
      <c r="I26" s="91"/>
      <c r="J26" s="92"/>
      <c r="K26" s="93"/>
      <c r="L26" s="648"/>
      <c r="M26" s="649"/>
      <c r="N26" s="390"/>
      <c r="O26"/>
      <c r="P26"/>
    </row>
    <row r="27" spans="1:16" ht="12.75" customHeight="1">
      <c r="A27" s="23" t="str">
        <f>'t1'!A27</f>
        <v>POSIZIONE ECONOMICA C3</v>
      </c>
      <c r="B27" s="121" t="str">
        <f>'t1'!B27</f>
        <v>043000</v>
      </c>
      <c r="C27" s="88"/>
      <c r="D27" s="89"/>
      <c r="E27" s="90"/>
      <c r="F27" s="303"/>
      <c r="G27" s="98"/>
      <c r="H27" s="89"/>
      <c r="I27" s="91"/>
      <c r="J27" s="92"/>
      <c r="K27" s="93"/>
      <c r="L27" s="648"/>
      <c r="M27" s="649"/>
      <c r="N27" s="390"/>
      <c r="O27"/>
      <c r="P27"/>
    </row>
    <row r="28" spans="1:16" ht="12.75" customHeight="1">
      <c r="A28" s="23" t="str">
        <f>'t1'!A28</f>
        <v>POSIZIONE ECONOMICA C2</v>
      </c>
      <c r="B28" s="121" t="str">
        <f>'t1'!B28</f>
        <v>042000</v>
      </c>
      <c r="C28" s="88"/>
      <c r="D28" s="89"/>
      <c r="E28" s="90"/>
      <c r="F28" s="303"/>
      <c r="G28" s="98"/>
      <c r="H28" s="89"/>
      <c r="I28" s="91"/>
      <c r="J28" s="92"/>
      <c r="K28" s="93"/>
      <c r="L28" s="648"/>
      <c r="M28" s="649"/>
      <c r="N28" s="390"/>
      <c r="O28"/>
      <c r="P28"/>
    </row>
    <row r="29" spans="1:16" ht="12.75" customHeight="1">
      <c r="A29" s="23" t="str">
        <f>'t1'!A29</f>
        <v>POSIZIONE ECONOMICA DI ACCESSO C1</v>
      </c>
      <c r="B29" s="121" t="str">
        <f>'t1'!B29</f>
        <v>056000</v>
      </c>
      <c r="C29" s="88"/>
      <c r="D29" s="89"/>
      <c r="E29" s="90"/>
      <c r="F29" s="303"/>
      <c r="G29" s="98"/>
      <c r="H29" s="89"/>
      <c r="I29" s="91"/>
      <c r="J29" s="92"/>
      <c r="K29" s="93"/>
      <c r="L29" s="648"/>
      <c r="M29" s="649"/>
      <c r="N29" s="390"/>
      <c r="O29"/>
      <c r="P29"/>
    </row>
    <row r="30" spans="1:16" ht="12.75" customHeight="1">
      <c r="A30" s="23" t="str">
        <f>'t1'!A30</f>
        <v>POSIZ. ECON. B7 - PROFILO ACCESSO B3</v>
      </c>
      <c r="B30" s="121" t="str">
        <f>'t1'!B30</f>
        <v>0B7A00</v>
      </c>
      <c r="C30" s="88">
        <v>1</v>
      </c>
      <c r="D30" s="89"/>
      <c r="E30" s="90"/>
      <c r="F30" s="303"/>
      <c r="G30" s="98"/>
      <c r="H30" s="89"/>
      <c r="I30" s="91"/>
      <c r="J30" s="92"/>
      <c r="K30" s="93"/>
      <c r="L30" s="648"/>
      <c r="M30" s="649"/>
      <c r="N30" s="390"/>
      <c r="O30"/>
      <c r="P30"/>
    </row>
    <row r="31" spans="1:16" ht="12.75" customHeight="1">
      <c r="A31" s="23" t="str">
        <f>'t1'!A31</f>
        <v>POSIZ. ECON. B7 - PROFILO  ACCESSO B1</v>
      </c>
      <c r="B31" s="121" t="str">
        <f>'t1'!B31</f>
        <v>0B7000</v>
      </c>
      <c r="C31" s="88"/>
      <c r="D31" s="89"/>
      <c r="E31" s="90"/>
      <c r="F31" s="303"/>
      <c r="G31" s="98"/>
      <c r="H31" s="89"/>
      <c r="I31" s="91"/>
      <c r="J31" s="92"/>
      <c r="K31" s="93"/>
      <c r="L31" s="648"/>
      <c r="M31" s="649"/>
      <c r="N31" s="390"/>
      <c r="O31"/>
      <c r="P31"/>
    </row>
    <row r="32" spans="1:16" ht="12.75" customHeight="1">
      <c r="A32" s="23" t="str">
        <f>'t1'!A32</f>
        <v>POSIZ.ECON. B6 PROFILI ACCESSO B3</v>
      </c>
      <c r="B32" s="121" t="str">
        <f>'t1'!B32</f>
        <v>038490</v>
      </c>
      <c r="C32" s="88"/>
      <c r="D32" s="89"/>
      <c r="E32" s="90"/>
      <c r="F32" s="303"/>
      <c r="G32" s="98"/>
      <c r="H32" s="89"/>
      <c r="I32" s="91"/>
      <c r="J32" s="92"/>
      <c r="K32" s="93"/>
      <c r="L32" s="648"/>
      <c r="M32" s="649"/>
      <c r="N32" s="390"/>
      <c r="O32"/>
      <c r="P32"/>
    </row>
    <row r="33" spans="1:16" ht="12.75" customHeight="1">
      <c r="A33" s="23" t="str">
        <f>'t1'!A33</f>
        <v>POSIZ.ECON. B6 PROFILI ACCESSO B1</v>
      </c>
      <c r="B33" s="121" t="str">
        <f>'t1'!B33</f>
        <v>038491</v>
      </c>
      <c r="C33" s="88"/>
      <c r="D33" s="89"/>
      <c r="E33" s="90"/>
      <c r="F33" s="303"/>
      <c r="G33" s="98"/>
      <c r="H33" s="89"/>
      <c r="I33" s="91"/>
      <c r="J33" s="92"/>
      <c r="K33" s="93"/>
      <c r="L33" s="648"/>
      <c r="M33" s="649"/>
      <c r="N33" s="390"/>
      <c r="O33"/>
      <c r="P33"/>
    </row>
    <row r="34" spans="1:16" ht="12.75" customHeight="1">
      <c r="A34" s="23" t="str">
        <f>'t1'!A34</f>
        <v>POSIZ.ECON. B5 PROFILI ACCESSO B3</v>
      </c>
      <c r="B34" s="121" t="str">
        <f>'t1'!B34</f>
        <v>037492</v>
      </c>
      <c r="C34" s="88"/>
      <c r="D34" s="89"/>
      <c r="E34" s="90"/>
      <c r="F34" s="303"/>
      <c r="G34" s="98"/>
      <c r="H34" s="89"/>
      <c r="I34" s="91"/>
      <c r="J34" s="92"/>
      <c r="K34" s="93"/>
      <c r="L34" s="648"/>
      <c r="M34" s="649"/>
      <c r="N34" s="390"/>
      <c r="O34"/>
      <c r="P34"/>
    </row>
    <row r="35" spans="1:16" ht="12.75" customHeight="1">
      <c r="A35" s="23" t="str">
        <f>'t1'!A35</f>
        <v>POSIZ.ECON. B5 PROFILI ACCESSO B1</v>
      </c>
      <c r="B35" s="121" t="str">
        <f>'t1'!B35</f>
        <v>037493</v>
      </c>
      <c r="C35" s="88"/>
      <c r="D35" s="89"/>
      <c r="E35" s="90"/>
      <c r="F35" s="303"/>
      <c r="G35" s="98"/>
      <c r="H35" s="89"/>
      <c r="I35" s="91"/>
      <c r="J35" s="92"/>
      <c r="K35" s="93"/>
      <c r="L35" s="648"/>
      <c r="M35" s="649"/>
      <c r="N35" s="390"/>
      <c r="O35"/>
      <c r="P35"/>
    </row>
    <row r="36" spans="1:16" ht="12.75" customHeight="1">
      <c r="A36" s="23" t="str">
        <f>'t1'!A36</f>
        <v>POSIZ.ECON. B4 PROFILI ACCESSO B3</v>
      </c>
      <c r="B36" s="121" t="str">
        <f>'t1'!B36</f>
        <v>036494</v>
      </c>
      <c r="C36" s="88"/>
      <c r="D36" s="89"/>
      <c r="E36" s="90"/>
      <c r="F36" s="303"/>
      <c r="G36" s="98"/>
      <c r="H36" s="89"/>
      <c r="I36" s="91"/>
      <c r="J36" s="92"/>
      <c r="K36" s="93"/>
      <c r="L36" s="648"/>
      <c r="M36" s="649"/>
      <c r="N36" s="390"/>
      <c r="O36"/>
      <c r="P36"/>
    </row>
    <row r="37" spans="1:16" ht="12.75" customHeight="1">
      <c r="A37" s="23" t="str">
        <f>'t1'!A37</f>
        <v>POSIZ.ECON. B4 PROFILI ACCESSO B1</v>
      </c>
      <c r="B37" s="121" t="str">
        <f>'t1'!B37</f>
        <v>036495</v>
      </c>
      <c r="C37" s="88"/>
      <c r="D37" s="89"/>
      <c r="E37" s="90"/>
      <c r="F37" s="303"/>
      <c r="G37" s="98"/>
      <c r="H37" s="89"/>
      <c r="I37" s="91"/>
      <c r="J37" s="92"/>
      <c r="K37" s="93"/>
      <c r="L37" s="648"/>
      <c r="M37" s="649"/>
      <c r="N37" s="390"/>
      <c r="O37"/>
      <c r="P37"/>
    </row>
    <row r="38" spans="1:16" ht="12.75" customHeight="1">
      <c r="A38" s="23" t="str">
        <f>'t1'!A38</f>
        <v>POSIZIONE ECONOMICA DI ACCESSO B3</v>
      </c>
      <c r="B38" s="121" t="str">
        <f>'t1'!B38</f>
        <v>055000</v>
      </c>
      <c r="C38" s="88"/>
      <c r="D38" s="89"/>
      <c r="E38" s="90"/>
      <c r="F38" s="303"/>
      <c r="G38" s="98"/>
      <c r="H38" s="89"/>
      <c r="I38" s="91"/>
      <c r="J38" s="92"/>
      <c r="K38" s="93"/>
      <c r="L38" s="648"/>
      <c r="M38" s="649"/>
      <c r="N38" s="390"/>
      <c r="O38"/>
      <c r="P38"/>
    </row>
    <row r="39" spans="1:16" ht="12.75" customHeight="1">
      <c r="A39" s="23" t="str">
        <f>'t1'!A39</f>
        <v>POSIZIONE ECONOMICA B3</v>
      </c>
      <c r="B39" s="121" t="str">
        <f>'t1'!B39</f>
        <v>034000</v>
      </c>
      <c r="C39" s="88"/>
      <c r="D39" s="89"/>
      <c r="E39" s="90"/>
      <c r="F39" s="303"/>
      <c r="G39" s="98"/>
      <c r="H39" s="89"/>
      <c r="I39" s="91"/>
      <c r="J39" s="92"/>
      <c r="K39" s="93"/>
      <c r="L39" s="648"/>
      <c r="M39" s="649"/>
      <c r="N39" s="390"/>
      <c r="O39"/>
      <c r="P39"/>
    </row>
    <row r="40" spans="1:16" ht="12.75" customHeight="1">
      <c r="A40" s="23" t="str">
        <f>'t1'!A40</f>
        <v>POSIZIONE ECONOMICA B2</v>
      </c>
      <c r="B40" s="121" t="str">
        <f>'t1'!B40</f>
        <v>032000</v>
      </c>
      <c r="C40" s="88"/>
      <c r="D40" s="89"/>
      <c r="E40" s="90"/>
      <c r="F40" s="303"/>
      <c r="G40" s="98"/>
      <c r="H40" s="89"/>
      <c r="I40" s="91"/>
      <c r="J40" s="92"/>
      <c r="K40" s="93"/>
      <c r="L40" s="648"/>
      <c r="M40" s="649"/>
      <c r="N40" s="390"/>
      <c r="O40"/>
      <c r="P40"/>
    </row>
    <row r="41" spans="1:16" ht="12.75" customHeight="1">
      <c r="A41" s="23" t="str">
        <f>'t1'!A41</f>
        <v>POSIZIONE ECONOMICA DI ACCESSO B1</v>
      </c>
      <c r="B41" s="121" t="str">
        <f>'t1'!B41</f>
        <v>054000</v>
      </c>
      <c r="C41" s="88"/>
      <c r="D41" s="89"/>
      <c r="E41" s="90"/>
      <c r="F41" s="303"/>
      <c r="G41" s="98"/>
      <c r="H41" s="89"/>
      <c r="I41" s="91"/>
      <c r="J41" s="92"/>
      <c r="K41" s="93"/>
      <c r="L41" s="648"/>
      <c r="M41" s="649"/>
      <c r="N41" s="390"/>
      <c r="O41"/>
      <c r="P41"/>
    </row>
    <row r="42" spans="1:16" ht="12.75" customHeight="1">
      <c r="A42" s="23" t="str">
        <f>'t1'!A42</f>
        <v>POSIZIONE ECONOMICA A5</v>
      </c>
      <c r="B42" s="121" t="str">
        <f>'t1'!B42</f>
        <v>0A5000</v>
      </c>
      <c r="C42" s="88"/>
      <c r="D42" s="89"/>
      <c r="E42" s="90"/>
      <c r="F42" s="303"/>
      <c r="G42" s="98"/>
      <c r="H42" s="89"/>
      <c r="I42" s="91"/>
      <c r="J42" s="92"/>
      <c r="K42" s="93"/>
      <c r="L42" s="648"/>
      <c r="M42" s="649"/>
      <c r="N42" s="390"/>
      <c r="O42"/>
      <c r="P42"/>
    </row>
    <row r="43" spans="1:16" ht="12.75" customHeight="1">
      <c r="A43" s="23" t="str">
        <f>'t1'!A43</f>
        <v>POSIZIONE ECONOMICA A4</v>
      </c>
      <c r="B43" s="121" t="str">
        <f>'t1'!B43</f>
        <v>028000</v>
      </c>
      <c r="C43" s="88"/>
      <c r="D43" s="89"/>
      <c r="E43" s="90"/>
      <c r="F43" s="303"/>
      <c r="G43" s="98"/>
      <c r="H43" s="89"/>
      <c r="I43" s="91"/>
      <c r="J43" s="92"/>
      <c r="K43" s="93"/>
      <c r="L43" s="648"/>
      <c r="M43" s="649"/>
      <c r="N43" s="390"/>
      <c r="O43"/>
      <c r="P43"/>
    </row>
    <row r="44" spans="1:16" ht="12.75" customHeight="1">
      <c r="A44" s="23" t="str">
        <f>'t1'!A44</f>
        <v>POSIZIONE ECONOMICA A3</v>
      </c>
      <c r="B44" s="121" t="str">
        <f>'t1'!B44</f>
        <v>027000</v>
      </c>
      <c r="C44" s="88"/>
      <c r="D44" s="89"/>
      <c r="E44" s="90"/>
      <c r="F44" s="303"/>
      <c r="G44" s="98"/>
      <c r="H44" s="89"/>
      <c r="I44" s="91"/>
      <c r="J44" s="92"/>
      <c r="K44" s="93"/>
      <c r="L44" s="648"/>
      <c r="M44" s="649"/>
      <c r="N44" s="390"/>
      <c r="O44"/>
      <c r="P44"/>
    </row>
    <row r="45" spans="1:16" ht="12.75" customHeight="1">
      <c r="A45" s="23" t="str">
        <f>'t1'!A45</f>
        <v>POSIZIONE ECONOMICA A2</v>
      </c>
      <c r="B45" s="121" t="str">
        <f>'t1'!B45</f>
        <v>025000</v>
      </c>
      <c r="C45" s="88"/>
      <c r="D45" s="89"/>
      <c r="E45" s="90"/>
      <c r="F45" s="303"/>
      <c r="G45" s="98"/>
      <c r="H45" s="89"/>
      <c r="I45" s="91"/>
      <c r="J45" s="92"/>
      <c r="K45" s="93"/>
      <c r="L45" s="648"/>
      <c r="M45" s="649"/>
      <c r="N45" s="390"/>
      <c r="O45"/>
      <c r="P45"/>
    </row>
    <row r="46" spans="1:16" ht="12.75" customHeight="1">
      <c r="A46" s="23" t="str">
        <f>'t1'!A46</f>
        <v>POSIZIONE ECONOMICA DI ACCESSO A1</v>
      </c>
      <c r="B46" s="121" t="str">
        <f>'t1'!B46</f>
        <v>053000</v>
      </c>
      <c r="C46" s="88"/>
      <c r="D46" s="89"/>
      <c r="E46" s="90"/>
      <c r="F46" s="303"/>
      <c r="G46" s="98"/>
      <c r="H46" s="89"/>
      <c r="I46" s="91"/>
      <c r="J46" s="92"/>
      <c r="K46" s="93"/>
      <c r="L46" s="648"/>
      <c r="M46" s="649"/>
      <c r="N46" s="390"/>
      <c r="O46"/>
      <c r="P46"/>
    </row>
    <row r="47" spans="1:16" ht="12.75" customHeight="1">
      <c r="A47" s="23" t="str">
        <f>'t1'!A47</f>
        <v>CONTRATTISTI (a)</v>
      </c>
      <c r="B47" s="121" t="str">
        <f>'t1'!B47</f>
        <v>000061</v>
      </c>
      <c r="C47" s="88"/>
      <c r="D47" s="89"/>
      <c r="E47" s="90"/>
      <c r="F47" s="303"/>
      <c r="G47" s="98"/>
      <c r="H47" s="89"/>
      <c r="I47" s="91"/>
      <c r="J47" s="92"/>
      <c r="K47" s="93"/>
      <c r="L47" s="648"/>
      <c r="M47" s="649"/>
      <c r="N47" s="390"/>
      <c r="O47"/>
      <c r="P47"/>
    </row>
    <row r="48" spans="1:16" ht="12.75" customHeight="1" thickBot="1">
      <c r="A48" s="23" t="str">
        <f>'t1'!A48</f>
        <v>COLLABORATORE A TEMPO DETERMIN. (b)</v>
      </c>
      <c r="B48" s="121" t="str">
        <f>'t1'!B48</f>
        <v>000096</v>
      </c>
      <c r="C48" s="88"/>
      <c r="D48" s="89"/>
      <c r="E48" s="90"/>
      <c r="F48" s="303"/>
      <c r="G48" s="97"/>
      <c r="H48" s="89"/>
      <c r="I48" s="91"/>
      <c r="J48" s="92"/>
      <c r="K48" s="93"/>
      <c r="L48" s="648"/>
      <c r="M48" s="650"/>
      <c r="N48" s="391"/>
      <c r="O48"/>
      <c r="P48"/>
    </row>
    <row r="49" spans="1:16" ht="15.75" customHeight="1" thickBot="1" thickTop="1">
      <c r="A49" s="44" t="s">
        <v>69</v>
      </c>
      <c r="B49" s="77"/>
      <c r="C49" s="239">
        <f aca="true" t="shared" si="0" ref="C49:L49">SUM(C6:C48)</f>
        <v>2</v>
      </c>
      <c r="D49" s="240">
        <f t="shared" si="0"/>
        <v>0</v>
      </c>
      <c r="E49" s="241">
        <f t="shared" si="0"/>
        <v>0</v>
      </c>
      <c r="F49" s="304">
        <f t="shared" si="0"/>
        <v>0</v>
      </c>
      <c r="G49" s="241">
        <f>SUM(G6:G48)</f>
        <v>0</v>
      </c>
      <c r="H49" s="302">
        <f>SUM(H6:H48)</f>
        <v>0</v>
      </c>
      <c r="I49" s="239">
        <f t="shared" si="0"/>
        <v>0</v>
      </c>
      <c r="J49" s="240">
        <f t="shared" si="0"/>
        <v>0</v>
      </c>
      <c r="K49" s="241">
        <f t="shared" si="0"/>
        <v>0</v>
      </c>
      <c r="L49" s="240">
        <f t="shared" si="0"/>
        <v>0</v>
      </c>
      <c r="M49" s="651">
        <f>SUM(M6:M48)</f>
        <v>0</v>
      </c>
      <c r="N49" s="308">
        <f>SUM(N6:N48)</f>
        <v>0</v>
      </c>
      <c r="O49"/>
      <c r="P49"/>
    </row>
    <row r="50" spans="1:12" ht="11.25">
      <c r="A50" s="25"/>
      <c r="B50" s="78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20" ht="11.25">
      <c r="A51" s="25" t="s">
        <v>99</v>
      </c>
      <c r="B51" s="78"/>
      <c r="C51" s="5"/>
      <c r="D51" s="80"/>
      <c r="E51" s="5"/>
      <c r="F51" s="5"/>
      <c r="G51" s="5"/>
      <c r="H51" s="5"/>
      <c r="I51" s="5"/>
      <c r="J51" s="5"/>
      <c r="K51" s="5"/>
      <c r="L51" s="5"/>
      <c r="O51" s="5"/>
      <c r="P51" s="5"/>
      <c r="Q51" s="5"/>
      <c r="R51" s="5"/>
      <c r="S51" s="5"/>
      <c r="T51" s="5"/>
    </row>
    <row r="52" spans="1:2" s="5" customFormat="1" ht="11.25">
      <c r="A52" s="25" t="s">
        <v>244</v>
      </c>
      <c r="B52" s="7"/>
    </row>
    <row r="53" spans="1:2" ht="11.25">
      <c r="A53" s="25" t="s">
        <v>102</v>
      </c>
      <c r="B53" s="79"/>
    </row>
    <row r="54" ht="11.25">
      <c r="A54" s="26" t="s">
        <v>94</v>
      </c>
    </row>
  </sheetData>
  <sheetProtection password="EA98" sheet="1" objects="1" scenarios="1" formatColumns="0" selectLockedCells="1"/>
  <mergeCells count="5">
    <mergeCell ref="A1:J1"/>
    <mergeCell ref="F2:L2"/>
    <mergeCell ref="E4:F4"/>
    <mergeCell ref="G4:H4"/>
    <mergeCell ref="I3:N3"/>
  </mergeCells>
  <printOptions horizontalCentered="1" verticalCentered="1"/>
  <pageMargins left="0" right="0" top="0.1968503937007874" bottom="0.17" header="0.18" footer="0.21"/>
  <pageSetup horizontalDpi="300" verticalDpi="3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AV60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6" sqref="C6"/>
    </sheetView>
  </sheetViews>
  <sheetFormatPr defaultColWidth="9.33203125" defaultRowHeight="10.5"/>
  <cols>
    <col min="1" max="1" width="37.5" style="5" customWidth="1"/>
    <col min="2" max="2" width="9.16015625" style="7" customWidth="1"/>
    <col min="3" max="5" width="4" style="7" customWidth="1"/>
    <col min="6" max="45" width="4" style="5" customWidth="1"/>
    <col min="46" max="46" width="12" style="5" customWidth="1"/>
    <col min="47" max="69" width="3.83203125" style="5" customWidth="1"/>
    <col min="70" max="16384" width="9.33203125" style="5" customWidth="1"/>
  </cols>
  <sheetData>
    <row r="1" spans="1:46" ht="43.5" customHeight="1">
      <c r="A1" s="830" t="str">
        <f>'t1'!A1</f>
        <v>COMPARTO REGIONI ED AUTONOMIE LOCALI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830"/>
      <c r="AS1" s="830"/>
      <c r="AT1" s="140"/>
    </row>
    <row r="2" spans="1:46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835"/>
      <c r="AG2" s="835"/>
      <c r="AH2" s="835"/>
      <c r="AI2" s="835"/>
      <c r="AJ2" s="835"/>
      <c r="AK2" s="835"/>
      <c r="AL2" s="835"/>
      <c r="AM2" s="835"/>
      <c r="AN2" s="835"/>
      <c r="AO2" s="835"/>
      <c r="AP2" s="835"/>
      <c r="AQ2" s="835"/>
      <c r="AR2" s="835"/>
      <c r="AS2" s="835"/>
      <c r="AT2" s="835"/>
    </row>
    <row r="3" spans="1:46" ht="13.5" thickBot="1">
      <c r="A3" s="132"/>
      <c r="B3" s="13"/>
      <c r="C3" s="859" t="s">
        <v>64</v>
      </c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6"/>
    </row>
    <row r="4" spans="1:46" s="48" customFormat="1" ht="16.5" customHeight="1" thickTop="1">
      <c r="A4" s="135"/>
      <c r="B4" s="133"/>
      <c r="C4" s="857" t="s">
        <v>98</v>
      </c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  <c r="AN4" s="858"/>
      <c r="AO4" s="858"/>
      <c r="AP4" s="858"/>
      <c r="AQ4" s="858"/>
      <c r="AR4" s="858"/>
      <c r="AS4" s="858"/>
      <c r="AT4" s="137"/>
    </row>
    <row r="5" spans="1:46" ht="63.75" customHeight="1" thickBot="1">
      <c r="A5" s="131" t="s">
        <v>107</v>
      </c>
      <c r="B5" s="134" t="s">
        <v>108</v>
      </c>
      <c r="C5" s="102" t="str">
        <f>B6</f>
        <v>0D0102</v>
      </c>
      <c r="D5" s="103" t="str">
        <f>B7</f>
        <v>0D0103</v>
      </c>
      <c r="E5" s="103" t="str">
        <f>B8</f>
        <v>0D0485</v>
      </c>
      <c r="F5" s="103" t="str">
        <f>B9</f>
        <v>0D0104</v>
      </c>
      <c r="G5" s="103" t="str">
        <f>B10</f>
        <v>0D0097</v>
      </c>
      <c r="H5" s="103" t="str">
        <f>B11</f>
        <v>0D0098</v>
      </c>
      <c r="I5" s="103" t="str">
        <f>B12</f>
        <v>0D0095</v>
      </c>
      <c r="J5" s="103" t="str">
        <f>B13</f>
        <v>0D0100</v>
      </c>
      <c r="K5" s="103" t="str">
        <f>B14</f>
        <v>0D0099</v>
      </c>
      <c r="L5" s="104" t="str">
        <f>B15</f>
        <v>0D6A00</v>
      </c>
      <c r="M5" s="104" t="str">
        <f>B16</f>
        <v>0D6000</v>
      </c>
      <c r="N5" s="103" t="str">
        <f>B17</f>
        <v>052486</v>
      </c>
      <c r="O5" s="103" t="str">
        <f>B18</f>
        <v>052487</v>
      </c>
      <c r="P5" s="103" t="str">
        <f>B19</f>
        <v>051488</v>
      </c>
      <c r="Q5" s="103" t="str">
        <f>B20</f>
        <v>051489</v>
      </c>
      <c r="R5" s="103" t="str">
        <f>B21</f>
        <v>058000</v>
      </c>
      <c r="S5" s="103" t="str">
        <f>B22</f>
        <v>050000</v>
      </c>
      <c r="T5" s="103" t="str">
        <f>B23</f>
        <v>049000</v>
      </c>
      <c r="U5" s="103" t="str">
        <f>B24</f>
        <v>057000</v>
      </c>
      <c r="V5" s="104" t="str">
        <f>B25</f>
        <v>046000</v>
      </c>
      <c r="W5" s="103" t="str">
        <f>B26</f>
        <v>045000</v>
      </c>
      <c r="X5" s="103" t="str">
        <f>B27</f>
        <v>043000</v>
      </c>
      <c r="Y5" s="103" t="str">
        <f>B28</f>
        <v>042000</v>
      </c>
      <c r="Z5" s="103" t="str">
        <f>B29</f>
        <v>056000</v>
      </c>
      <c r="AA5" s="104" t="str">
        <f>B30</f>
        <v>0B7A00</v>
      </c>
      <c r="AB5" s="104" t="str">
        <f>B31</f>
        <v>0B7000</v>
      </c>
      <c r="AC5" s="103" t="str">
        <f>B32</f>
        <v>038490</v>
      </c>
      <c r="AD5" s="103" t="str">
        <f>B33</f>
        <v>038491</v>
      </c>
      <c r="AE5" s="103" t="str">
        <f>B34</f>
        <v>037492</v>
      </c>
      <c r="AF5" s="103" t="str">
        <f>B35</f>
        <v>037493</v>
      </c>
      <c r="AG5" s="103" t="str">
        <f>B36</f>
        <v>036494</v>
      </c>
      <c r="AH5" s="103" t="str">
        <f>B37</f>
        <v>036495</v>
      </c>
      <c r="AI5" s="103" t="str">
        <f>B38</f>
        <v>055000</v>
      </c>
      <c r="AJ5" s="103" t="str">
        <f>B39</f>
        <v>034000</v>
      </c>
      <c r="AK5" s="103" t="str">
        <f>B40</f>
        <v>032000</v>
      </c>
      <c r="AL5" s="103" t="str">
        <f>B41</f>
        <v>054000</v>
      </c>
      <c r="AM5" s="103" t="str">
        <f>B42</f>
        <v>0A5000</v>
      </c>
      <c r="AN5" s="103" t="str">
        <f>B43</f>
        <v>028000</v>
      </c>
      <c r="AO5" s="103" t="str">
        <f>B44</f>
        <v>027000</v>
      </c>
      <c r="AP5" s="103" t="str">
        <f>B45</f>
        <v>025000</v>
      </c>
      <c r="AQ5" s="103" t="str">
        <f>B46</f>
        <v>053000</v>
      </c>
      <c r="AR5" s="103" t="str">
        <f>B47</f>
        <v>000061</v>
      </c>
      <c r="AS5" s="103" t="str">
        <f>B48</f>
        <v>000096</v>
      </c>
      <c r="AT5" s="138" t="s">
        <v>89</v>
      </c>
    </row>
    <row r="6" spans="1:46" ht="12" customHeight="1" thickTop="1">
      <c r="A6" s="23" t="str">
        <f>'t1'!A6</f>
        <v>SEGRETARIO A</v>
      </c>
      <c r="B6" s="72" t="str">
        <f>'t1'!B6</f>
        <v>0D0102</v>
      </c>
      <c r="C6" s="105"/>
      <c r="D6" s="105"/>
      <c r="E6" s="105"/>
      <c r="F6" s="106"/>
      <c r="G6" s="10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242">
        <f aca="true" t="shared" si="0" ref="AT6:AT48">SUM(C6:AS6)</f>
        <v>0</v>
      </c>
    </row>
    <row r="7" spans="1:46" ht="12" customHeight="1">
      <c r="A7" s="73" t="str">
        <f>'t1'!A7</f>
        <v>SEGRETARIO B</v>
      </c>
      <c r="B7" s="87" t="str">
        <f>'t1'!B7</f>
        <v>0D0103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242">
        <f t="shared" si="0"/>
        <v>0</v>
      </c>
    </row>
    <row r="8" spans="1:46" ht="12" customHeight="1">
      <c r="A8" s="73" t="str">
        <f>'t1'!A8</f>
        <v>SEGRETARIO C</v>
      </c>
      <c r="B8" s="87" t="str">
        <f>'t1'!B8</f>
        <v>0D0485</v>
      </c>
      <c r="C8" s="106"/>
      <c r="D8" s="106"/>
      <c r="E8" s="106"/>
      <c r="F8" s="106"/>
      <c r="G8" s="106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242">
        <f t="shared" si="0"/>
        <v>0</v>
      </c>
    </row>
    <row r="9" spans="1:46" ht="12" customHeight="1">
      <c r="A9" s="73" t="str">
        <f>'t1'!A9</f>
        <v>SEGRETARIO GENERALE CCIA</v>
      </c>
      <c r="B9" s="87" t="str">
        <f>'t1'!B9</f>
        <v>0D0104</v>
      </c>
      <c r="C9" s="106"/>
      <c r="D9" s="106"/>
      <c r="E9" s="106"/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242">
        <f t="shared" si="0"/>
        <v>0</v>
      </c>
    </row>
    <row r="10" spans="1:46" ht="12" customHeight="1">
      <c r="A10" s="73" t="str">
        <f>'t1'!A10</f>
        <v>DIRETTORE  GENERALE</v>
      </c>
      <c r="B10" s="87" t="str">
        <f>'t1'!B10</f>
        <v>0D0097</v>
      </c>
      <c r="C10" s="109"/>
      <c r="D10" s="110"/>
      <c r="E10" s="110"/>
      <c r="F10" s="106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242">
        <f t="shared" si="0"/>
        <v>0</v>
      </c>
    </row>
    <row r="11" spans="1:46" ht="12" customHeight="1">
      <c r="A11" s="73" t="str">
        <f>'t1'!A11</f>
        <v>DIRIGENTE FUORI D.O.</v>
      </c>
      <c r="B11" s="87" t="str">
        <f>'t1'!B11</f>
        <v>0D0098</v>
      </c>
      <c r="C11" s="109"/>
      <c r="D11" s="110"/>
      <c r="E11" s="110"/>
      <c r="F11" s="106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242">
        <f t="shared" si="0"/>
        <v>0</v>
      </c>
    </row>
    <row r="12" spans="1:46" ht="12" customHeight="1">
      <c r="A12" s="73" t="str">
        <f>'t1'!A12</f>
        <v>ALTE SPECIALIZZ. FUORI D.O.</v>
      </c>
      <c r="B12" s="87" t="str">
        <f>'t1'!B12</f>
        <v>0D0095</v>
      </c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242">
        <f t="shared" si="0"/>
        <v>0</v>
      </c>
    </row>
    <row r="13" spans="1:46" ht="12" customHeight="1">
      <c r="A13" s="73" t="str">
        <f>'t1'!A13</f>
        <v>QUALIFICA DIRIGENZIALE TEMPO INDET.</v>
      </c>
      <c r="B13" s="87" t="str">
        <f>'t1'!B13</f>
        <v>0D0100</v>
      </c>
      <c r="C13" s="111"/>
      <c r="D13" s="111"/>
      <c r="E13" s="111"/>
      <c r="F13" s="111"/>
      <c r="G13" s="111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242">
        <f t="shared" si="0"/>
        <v>0</v>
      </c>
    </row>
    <row r="14" spans="1:46" ht="12" customHeight="1">
      <c r="A14" s="73" t="str">
        <f>'t1'!A14</f>
        <v>QUALIFICA DIRIGENZIALE TEMPO DETER.</v>
      </c>
      <c r="B14" s="87" t="str">
        <f>'t1'!B14</f>
        <v>0D0099</v>
      </c>
      <c r="C14" s="111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42">
        <f t="shared" si="0"/>
        <v>0</v>
      </c>
    </row>
    <row r="15" spans="1:46" ht="12" customHeight="1">
      <c r="A15" s="73" t="str">
        <f>'t1'!A15</f>
        <v>POSIZ. ECON. D6 - PROFILI ACCESSO D3</v>
      </c>
      <c r="B15" s="87" t="str">
        <f>'t1'!B15</f>
        <v>0D6A00</v>
      </c>
      <c r="C15" s="111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242">
        <f t="shared" si="0"/>
        <v>0</v>
      </c>
    </row>
    <row r="16" spans="1:46" ht="12" customHeight="1">
      <c r="A16" s="73" t="str">
        <f>'t1'!A16</f>
        <v>POSIZ. ECON. D6 - PROFILO ACCESSO D1</v>
      </c>
      <c r="B16" s="87" t="str">
        <f>'t1'!B16</f>
        <v>0D6000</v>
      </c>
      <c r="C16" s="111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242">
        <f t="shared" si="0"/>
        <v>0</v>
      </c>
    </row>
    <row r="17" spans="1:46" ht="12" customHeight="1">
      <c r="A17" s="73" t="str">
        <f>'t1'!A17</f>
        <v>POSIZ.ECON. D5 PROFILI ACCESSO D3</v>
      </c>
      <c r="B17" s="87" t="str">
        <f>'t1'!B17</f>
        <v>052486</v>
      </c>
      <c r="C17" s="111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42">
        <f t="shared" si="0"/>
        <v>0</v>
      </c>
    </row>
    <row r="18" spans="1:46" ht="12" customHeight="1">
      <c r="A18" s="73" t="str">
        <f>'t1'!A18</f>
        <v>POSIZ.ECON. D5 PROFILI ACCESSO D1</v>
      </c>
      <c r="B18" s="87" t="str">
        <f>'t1'!B18</f>
        <v>052487</v>
      </c>
      <c r="C18" s="111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242">
        <f t="shared" si="0"/>
        <v>0</v>
      </c>
    </row>
    <row r="19" spans="1:46" ht="12" customHeight="1">
      <c r="A19" s="73" t="str">
        <f>'t1'!A19</f>
        <v>POSIZ.ECON. D4 PROFILI ACCESSO D3</v>
      </c>
      <c r="B19" s="87" t="str">
        <f>'t1'!B19</f>
        <v>051488</v>
      </c>
      <c r="C19" s="111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242">
        <f t="shared" si="0"/>
        <v>0</v>
      </c>
    </row>
    <row r="20" spans="1:46" ht="12" customHeight="1">
      <c r="A20" s="73" t="str">
        <f>'t1'!A20</f>
        <v>POSIZ.ECON. D4 PROFILI ACCESSO D1</v>
      </c>
      <c r="B20" s="87" t="str">
        <f>'t1'!B20</f>
        <v>051489</v>
      </c>
      <c r="C20" s="111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242">
        <f t="shared" si="0"/>
        <v>0</v>
      </c>
    </row>
    <row r="21" spans="1:46" ht="12" customHeight="1">
      <c r="A21" s="73" t="str">
        <f>'t1'!A21</f>
        <v>POSIZIONE ECONOMICA DI ACCESSO D3</v>
      </c>
      <c r="B21" s="87" t="str">
        <f>'t1'!B21</f>
        <v>058000</v>
      </c>
      <c r="C21" s="111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242">
        <f t="shared" si="0"/>
        <v>0</v>
      </c>
    </row>
    <row r="22" spans="1:46" ht="12" customHeight="1">
      <c r="A22" s="73" t="str">
        <f>'t1'!A22</f>
        <v>POSIZIONE ECONOMICA D3</v>
      </c>
      <c r="B22" s="87" t="str">
        <f>'t1'!B22</f>
        <v>050000</v>
      </c>
      <c r="C22" s="111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242">
        <f t="shared" si="0"/>
        <v>0</v>
      </c>
    </row>
    <row r="23" spans="1:46" ht="12" customHeight="1">
      <c r="A23" s="73" t="str">
        <f>'t1'!A23</f>
        <v>POSIZIONE ECONOMICA D2</v>
      </c>
      <c r="B23" s="87" t="str">
        <f>'t1'!B23</f>
        <v>049000</v>
      </c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242">
        <f t="shared" si="0"/>
        <v>0</v>
      </c>
    </row>
    <row r="24" spans="1:46" ht="12" customHeight="1">
      <c r="A24" s="73" t="str">
        <f>'t1'!A24</f>
        <v>POSIZIONE ECONOMICA DI ACCESSO D1</v>
      </c>
      <c r="B24" s="87" t="str">
        <f>'t1'!B24</f>
        <v>057000</v>
      </c>
      <c r="C24" s="111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242">
        <f t="shared" si="0"/>
        <v>0</v>
      </c>
    </row>
    <row r="25" spans="1:46" ht="12" customHeight="1">
      <c r="A25" s="73" t="str">
        <f>'t1'!A25</f>
        <v>POSIZIONE ECONOMICA C5</v>
      </c>
      <c r="B25" s="87" t="str">
        <f>'t1'!B25</f>
        <v>046000</v>
      </c>
      <c r="C25" s="111"/>
      <c r="D25" s="106"/>
      <c r="E25" s="106"/>
      <c r="F25" s="106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>
        <v>1</v>
      </c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242">
        <f t="shared" si="0"/>
        <v>1</v>
      </c>
    </row>
    <row r="26" spans="1:46" ht="12" customHeight="1">
      <c r="A26" s="73" t="str">
        <f>'t1'!A26</f>
        <v>POSIZIONE ECONOMICA C4</v>
      </c>
      <c r="B26" s="87" t="str">
        <f>'t1'!B26</f>
        <v>045000</v>
      </c>
      <c r="C26" s="111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242">
        <f t="shared" si="0"/>
        <v>0</v>
      </c>
    </row>
    <row r="27" spans="1:46" ht="12" customHeight="1">
      <c r="A27" s="73" t="str">
        <f>'t1'!A27</f>
        <v>POSIZIONE ECONOMICA C3</v>
      </c>
      <c r="B27" s="87" t="str">
        <f>'t1'!B27</f>
        <v>043000</v>
      </c>
      <c r="C27" s="111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242">
        <f t="shared" si="0"/>
        <v>0</v>
      </c>
    </row>
    <row r="28" spans="1:46" ht="12" customHeight="1">
      <c r="A28" s="73" t="str">
        <f>'t1'!A28</f>
        <v>POSIZIONE ECONOMICA C2</v>
      </c>
      <c r="B28" s="87" t="str">
        <f>'t1'!B28</f>
        <v>042000</v>
      </c>
      <c r="C28" s="111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242">
        <f t="shared" si="0"/>
        <v>0</v>
      </c>
    </row>
    <row r="29" spans="1:46" ht="12" customHeight="1">
      <c r="A29" s="73" t="str">
        <f>'t1'!A29</f>
        <v>POSIZIONE ECONOMICA DI ACCESSO C1</v>
      </c>
      <c r="B29" s="87" t="str">
        <f>'t1'!B29</f>
        <v>056000</v>
      </c>
      <c r="C29" s="111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242">
        <f t="shared" si="0"/>
        <v>0</v>
      </c>
    </row>
    <row r="30" spans="1:46" ht="12" customHeight="1">
      <c r="A30" s="73" t="str">
        <f>'t1'!A30</f>
        <v>POSIZ. ECON. B7 - PROFILO ACCESSO B3</v>
      </c>
      <c r="B30" s="87" t="str">
        <f>'t1'!B30</f>
        <v>0B7A00</v>
      </c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242">
        <f t="shared" si="0"/>
        <v>0</v>
      </c>
    </row>
    <row r="31" spans="1:46" ht="12" customHeight="1">
      <c r="A31" s="73" t="str">
        <f>'t1'!A31</f>
        <v>POSIZ. ECON. B7 - PROFILO  ACCESSO B1</v>
      </c>
      <c r="B31" s="87" t="str">
        <f>'t1'!B31</f>
        <v>0B7000</v>
      </c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242">
        <f t="shared" si="0"/>
        <v>0</v>
      </c>
    </row>
    <row r="32" spans="1:46" ht="12" customHeight="1">
      <c r="A32" s="73" t="str">
        <f>'t1'!A32</f>
        <v>POSIZ.ECON. B6 PROFILI ACCESSO B3</v>
      </c>
      <c r="B32" s="87" t="str">
        <f>'t1'!B32</f>
        <v>038490</v>
      </c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42">
        <f t="shared" si="0"/>
        <v>0</v>
      </c>
    </row>
    <row r="33" spans="1:46" ht="12" customHeight="1">
      <c r="A33" s="73" t="str">
        <f>'t1'!A33</f>
        <v>POSIZ.ECON. B6 PROFILI ACCESSO B1</v>
      </c>
      <c r="B33" s="87" t="str">
        <f>'t1'!B33</f>
        <v>038491</v>
      </c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242">
        <f t="shared" si="0"/>
        <v>0</v>
      </c>
    </row>
    <row r="34" spans="1:46" ht="12" customHeight="1">
      <c r="A34" s="73" t="str">
        <f>'t1'!A34</f>
        <v>POSIZ.ECON. B5 PROFILI ACCESSO B3</v>
      </c>
      <c r="B34" s="87" t="str">
        <f>'t1'!B34</f>
        <v>037492</v>
      </c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242">
        <f t="shared" si="0"/>
        <v>0</v>
      </c>
    </row>
    <row r="35" spans="1:46" ht="12" customHeight="1">
      <c r="A35" s="73" t="str">
        <f>'t1'!A35</f>
        <v>POSIZ.ECON. B5 PROFILI ACCESSO B1</v>
      </c>
      <c r="B35" s="87" t="str">
        <f>'t1'!B35</f>
        <v>037493</v>
      </c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242">
        <f t="shared" si="0"/>
        <v>0</v>
      </c>
    </row>
    <row r="36" spans="1:46" ht="12" customHeight="1">
      <c r="A36" s="73" t="str">
        <f>'t1'!A36</f>
        <v>POSIZ.ECON. B4 PROFILI ACCESSO B3</v>
      </c>
      <c r="B36" s="87" t="str">
        <f>'t1'!B36</f>
        <v>036494</v>
      </c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242">
        <f t="shared" si="0"/>
        <v>0</v>
      </c>
    </row>
    <row r="37" spans="1:46" ht="12" customHeight="1">
      <c r="A37" s="73" t="str">
        <f>'t1'!A37</f>
        <v>POSIZ.ECON. B4 PROFILI ACCESSO B1</v>
      </c>
      <c r="B37" s="87" t="str">
        <f>'t1'!B37</f>
        <v>036495</v>
      </c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242">
        <f t="shared" si="0"/>
        <v>0</v>
      </c>
    </row>
    <row r="38" spans="1:46" ht="12" customHeight="1">
      <c r="A38" s="73" t="str">
        <f>'t1'!A38</f>
        <v>POSIZIONE ECONOMICA DI ACCESSO B3</v>
      </c>
      <c r="B38" s="87" t="str">
        <f>'t1'!B38</f>
        <v>055000</v>
      </c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242">
        <f t="shared" si="0"/>
        <v>0</v>
      </c>
    </row>
    <row r="39" spans="1:46" ht="12" customHeight="1">
      <c r="A39" s="73" t="str">
        <f>'t1'!A39</f>
        <v>POSIZIONE ECONOMICA B3</v>
      </c>
      <c r="B39" s="87" t="str">
        <f>'t1'!B39</f>
        <v>034000</v>
      </c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242">
        <f t="shared" si="0"/>
        <v>0</v>
      </c>
    </row>
    <row r="40" spans="1:46" ht="12" customHeight="1">
      <c r="A40" s="73" t="str">
        <f>'t1'!A40</f>
        <v>POSIZIONE ECONOMICA B2</v>
      </c>
      <c r="B40" s="87" t="str">
        <f>'t1'!B40</f>
        <v>032000</v>
      </c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242">
        <f t="shared" si="0"/>
        <v>0</v>
      </c>
    </row>
    <row r="41" spans="1:46" ht="12" customHeight="1">
      <c r="A41" s="73" t="str">
        <f>'t1'!A41</f>
        <v>POSIZIONE ECONOMICA DI ACCESSO B1</v>
      </c>
      <c r="B41" s="87" t="str">
        <f>'t1'!B41</f>
        <v>054000</v>
      </c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242">
        <f t="shared" si="0"/>
        <v>0</v>
      </c>
    </row>
    <row r="42" spans="1:46" ht="12" customHeight="1">
      <c r="A42" s="73" t="str">
        <f>'t1'!A42</f>
        <v>POSIZIONE ECONOMICA A5</v>
      </c>
      <c r="B42" s="87" t="str">
        <f>'t1'!B42</f>
        <v>0A5000</v>
      </c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242">
        <f t="shared" si="0"/>
        <v>0</v>
      </c>
    </row>
    <row r="43" spans="1:46" ht="12" customHeight="1">
      <c r="A43" s="73" t="str">
        <f>'t1'!A43</f>
        <v>POSIZIONE ECONOMICA A4</v>
      </c>
      <c r="B43" s="87" t="str">
        <f>'t1'!B43</f>
        <v>028000</v>
      </c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242">
        <f t="shared" si="0"/>
        <v>0</v>
      </c>
    </row>
    <row r="44" spans="1:46" ht="12" customHeight="1">
      <c r="A44" s="73" t="str">
        <f>'t1'!A44</f>
        <v>POSIZIONE ECONOMICA A3</v>
      </c>
      <c r="B44" s="87" t="str">
        <f>'t1'!B44</f>
        <v>027000</v>
      </c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242">
        <f t="shared" si="0"/>
        <v>0</v>
      </c>
    </row>
    <row r="45" spans="1:46" ht="12" customHeight="1">
      <c r="A45" s="73" t="str">
        <f>'t1'!A45</f>
        <v>POSIZIONE ECONOMICA A2</v>
      </c>
      <c r="B45" s="87" t="str">
        <f>'t1'!B45</f>
        <v>025000</v>
      </c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242">
        <f t="shared" si="0"/>
        <v>0</v>
      </c>
    </row>
    <row r="46" spans="1:46" ht="12" customHeight="1">
      <c r="A46" s="73" t="str">
        <f>'t1'!A46</f>
        <v>POSIZIONE ECONOMICA DI ACCESSO A1</v>
      </c>
      <c r="B46" s="87" t="str">
        <f>'t1'!B46</f>
        <v>053000</v>
      </c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242">
        <f t="shared" si="0"/>
        <v>0</v>
      </c>
    </row>
    <row r="47" spans="1:46" ht="12" customHeight="1">
      <c r="A47" s="73" t="str">
        <f>'t1'!A47</f>
        <v>CONTRATTISTI (a)</v>
      </c>
      <c r="B47" s="87" t="str">
        <f>'t1'!B47</f>
        <v>000061</v>
      </c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242">
        <f t="shared" si="0"/>
        <v>0</v>
      </c>
    </row>
    <row r="48" spans="1:46" ht="12" customHeight="1" thickBot="1">
      <c r="A48" s="73" t="str">
        <f>'t1'!A48</f>
        <v>COLLABORATORE A TEMPO DETERMIN. (b)</v>
      </c>
      <c r="B48" s="87" t="str">
        <f>'t1'!B48</f>
        <v>000096</v>
      </c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242">
        <f t="shared" si="0"/>
        <v>0</v>
      </c>
    </row>
    <row r="49" spans="1:46" s="49" customFormat="1" ht="17.25" customHeight="1" thickBot="1" thickTop="1">
      <c r="A49" s="84" t="s">
        <v>97</v>
      </c>
      <c r="B49" s="85"/>
      <c r="C49" s="244">
        <f aca="true" t="shared" si="1" ref="C49:AT49">SUM(C6:C48)</f>
        <v>0</v>
      </c>
      <c r="D49" s="245">
        <f t="shared" si="1"/>
        <v>0</v>
      </c>
      <c r="E49" s="245">
        <f t="shared" si="1"/>
        <v>0</v>
      </c>
      <c r="F49" s="245">
        <f t="shared" si="1"/>
        <v>0</v>
      </c>
      <c r="G49" s="245">
        <f t="shared" si="1"/>
        <v>0</v>
      </c>
      <c r="H49" s="245">
        <f t="shared" si="1"/>
        <v>0</v>
      </c>
      <c r="I49" s="245">
        <f t="shared" si="1"/>
        <v>0</v>
      </c>
      <c r="J49" s="245">
        <f t="shared" si="1"/>
        <v>0</v>
      </c>
      <c r="K49" s="245">
        <f t="shared" si="1"/>
        <v>0</v>
      </c>
      <c r="L49" s="245">
        <f t="shared" si="1"/>
        <v>0</v>
      </c>
      <c r="M49" s="245">
        <f t="shared" si="1"/>
        <v>0</v>
      </c>
      <c r="N49" s="245">
        <f t="shared" si="1"/>
        <v>0</v>
      </c>
      <c r="O49" s="245">
        <f t="shared" si="1"/>
        <v>0</v>
      </c>
      <c r="P49" s="245">
        <f t="shared" si="1"/>
        <v>0</v>
      </c>
      <c r="Q49" s="245">
        <f t="shared" si="1"/>
        <v>0</v>
      </c>
      <c r="R49" s="245">
        <f t="shared" si="1"/>
        <v>0</v>
      </c>
      <c r="S49" s="245">
        <f t="shared" si="1"/>
        <v>0</v>
      </c>
      <c r="T49" s="245">
        <f t="shared" si="1"/>
        <v>0</v>
      </c>
      <c r="U49" s="245">
        <f t="shared" si="1"/>
        <v>0</v>
      </c>
      <c r="V49" s="245">
        <f t="shared" si="1"/>
        <v>0</v>
      </c>
      <c r="W49" s="245">
        <f t="shared" si="1"/>
        <v>1</v>
      </c>
      <c r="X49" s="245">
        <f t="shared" si="1"/>
        <v>0</v>
      </c>
      <c r="Y49" s="245">
        <f t="shared" si="1"/>
        <v>0</v>
      </c>
      <c r="Z49" s="245">
        <f t="shared" si="1"/>
        <v>0</v>
      </c>
      <c r="AA49" s="245">
        <f t="shared" si="1"/>
        <v>0</v>
      </c>
      <c r="AB49" s="245">
        <f t="shared" si="1"/>
        <v>0</v>
      </c>
      <c r="AC49" s="245">
        <f t="shared" si="1"/>
        <v>0</v>
      </c>
      <c r="AD49" s="245">
        <f t="shared" si="1"/>
        <v>0</v>
      </c>
      <c r="AE49" s="245">
        <f t="shared" si="1"/>
        <v>0</v>
      </c>
      <c r="AF49" s="245">
        <f t="shared" si="1"/>
        <v>0</v>
      </c>
      <c r="AG49" s="245">
        <f t="shared" si="1"/>
        <v>0</v>
      </c>
      <c r="AH49" s="245">
        <f t="shared" si="1"/>
        <v>0</v>
      </c>
      <c r="AI49" s="245">
        <f t="shared" si="1"/>
        <v>0</v>
      </c>
      <c r="AJ49" s="245">
        <f t="shared" si="1"/>
        <v>0</v>
      </c>
      <c r="AK49" s="245">
        <f t="shared" si="1"/>
        <v>0</v>
      </c>
      <c r="AL49" s="245">
        <f t="shared" si="1"/>
        <v>0</v>
      </c>
      <c r="AM49" s="245">
        <f t="shared" si="1"/>
        <v>0</v>
      </c>
      <c r="AN49" s="245">
        <f t="shared" si="1"/>
        <v>0</v>
      </c>
      <c r="AO49" s="245">
        <f t="shared" si="1"/>
        <v>0</v>
      </c>
      <c r="AP49" s="245">
        <f t="shared" si="1"/>
        <v>0</v>
      </c>
      <c r="AQ49" s="245">
        <f t="shared" si="1"/>
        <v>0</v>
      </c>
      <c r="AR49" s="245">
        <f t="shared" si="1"/>
        <v>0</v>
      </c>
      <c r="AS49" s="245">
        <f t="shared" si="1"/>
        <v>0</v>
      </c>
      <c r="AT49" s="243">
        <f t="shared" si="1"/>
        <v>1</v>
      </c>
    </row>
    <row r="50" ht="17.25" customHeight="1">
      <c r="A50" s="25" t="s">
        <v>99</v>
      </c>
    </row>
    <row r="51" ht="11.25">
      <c r="A51" s="25" t="s">
        <v>244</v>
      </c>
    </row>
    <row r="60" ht="11.25">
      <c r="AV60" s="75"/>
    </row>
  </sheetData>
  <sheetProtection password="EA98" sheet="1" objects="1" scenarios="1" formatColumns="0" selectLockedCells="1"/>
  <mergeCells count="4">
    <mergeCell ref="C4:AS4"/>
    <mergeCell ref="C3:AS3"/>
    <mergeCell ref="AF2:AT2"/>
    <mergeCell ref="A1:AS1"/>
  </mergeCells>
  <printOptions horizontalCentered="1" verticalCentered="1"/>
  <pageMargins left="0" right="0" top="0.1968503937007874" bottom="0.17" header="0.2" footer="0.19"/>
  <pageSetup horizontalDpi="300" verticalDpi="3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U52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6" sqref="C6"/>
    </sheetView>
  </sheetViews>
  <sheetFormatPr defaultColWidth="10.66015625" defaultRowHeight="10.5"/>
  <cols>
    <col min="1" max="1" width="39.83203125" style="27" customWidth="1"/>
    <col min="2" max="2" width="10.66015625" style="46" customWidth="1"/>
    <col min="3" max="16" width="12.83203125" style="27" customWidth="1"/>
    <col min="17" max="17" width="6.66015625" style="27" customWidth="1"/>
    <col min="18" max="21" width="10.83203125" style="27" customWidth="1"/>
    <col min="22" max="16384" width="10.66015625" style="27" customWidth="1"/>
  </cols>
  <sheetData>
    <row r="1" spans="1:16" s="5" customFormat="1" ht="43.5" customHeight="1">
      <c r="A1" s="830" t="str">
        <f>'t1'!A1</f>
        <v>COMPARTO REGIONI ED AUTONOMIE LOCALI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/>
      <c r="P1" s="140"/>
    </row>
    <row r="2" spans="1:16" s="5" customFormat="1" ht="30" customHeight="1" thickBot="1">
      <c r="A2" s="139"/>
      <c r="B2" s="2"/>
      <c r="C2" s="3"/>
      <c r="D2" s="3"/>
      <c r="E2" s="3"/>
      <c r="F2" s="3"/>
      <c r="G2" s="4"/>
      <c r="H2" s="3"/>
      <c r="I2" s="3"/>
      <c r="J2" s="3"/>
      <c r="K2" s="3"/>
      <c r="L2" s="835"/>
      <c r="M2" s="835"/>
      <c r="N2" s="835"/>
      <c r="O2" s="835"/>
      <c r="P2" s="835"/>
    </row>
    <row r="3" spans="1:21" ht="15" customHeight="1" thickBot="1">
      <c r="A3" s="28"/>
      <c r="B3" s="29"/>
      <c r="C3" s="130" t="s">
        <v>105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R3"/>
      <c r="S3"/>
      <c r="T3"/>
      <c r="U3"/>
    </row>
    <row r="4" spans="1:21" ht="30" customHeight="1" thickTop="1">
      <c r="A4" s="117" t="s">
        <v>90</v>
      </c>
      <c r="B4" s="32" t="s">
        <v>65</v>
      </c>
      <c r="C4" s="33" t="s">
        <v>76</v>
      </c>
      <c r="D4" s="34"/>
      <c r="E4" s="33" t="s">
        <v>77</v>
      </c>
      <c r="F4" s="34"/>
      <c r="G4" s="860" t="s">
        <v>38</v>
      </c>
      <c r="H4" s="861"/>
      <c r="I4" s="860" t="s">
        <v>39</v>
      </c>
      <c r="J4" s="861"/>
      <c r="K4" s="35" t="s">
        <v>32</v>
      </c>
      <c r="L4" s="36"/>
      <c r="M4" s="35" t="s">
        <v>73</v>
      </c>
      <c r="N4" s="37"/>
      <c r="O4" s="35" t="s">
        <v>69</v>
      </c>
      <c r="P4" s="38"/>
      <c r="R4"/>
      <c r="S4"/>
      <c r="T4"/>
      <c r="U4"/>
    </row>
    <row r="5" spans="1:21" ht="12" thickBot="1">
      <c r="A5" s="39"/>
      <c r="B5" s="40"/>
      <c r="C5" s="41" t="s">
        <v>67</v>
      </c>
      <c r="D5" s="42" t="s">
        <v>68</v>
      </c>
      <c r="E5" s="41" t="s">
        <v>67</v>
      </c>
      <c r="F5" s="42" t="s">
        <v>68</v>
      </c>
      <c r="G5" s="41" t="s">
        <v>67</v>
      </c>
      <c r="H5" s="42" t="s">
        <v>68</v>
      </c>
      <c r="I5" s="41" t="s">
        <v>67</v>
      </c>
      <c r="J5" s="42" t="s">
        <v>68</v>
      </c>
      <c r="K5" s="41" t="s">
        <v>67</v>
      </c>
      <c r="L5" s="42" t="s">
        <v>68</v>
      </c>
      <c r="M5" s="41" t="s">
        <v>67</v>
      </c>
      <c r="N5" s="43" t="s">
        <v>68</v>
      </c>
      <c r="O5" s="41" t="s">
        <v>67</v>
      </c>
      <c r="P5" s="43" t="s">
        <v>68</v>
      </c>
      <c r="R5"/>
      <c r="S5"/>
      <c r="T5"/>
      <c r="U5"/>
    </row>
    <row r="6" spans="1:21" ht="12.75" customHeight="1" thickTop="1">
      <c r="A6" s="24" t="str">
        <f>'t1'!A6</f>
        <v>SEGRETARIO A</v>
      </c>
      <c r="B6" s="94" t="str">
        <f>'t1'!B6</f>
        <v>0D0102</v>
      </c>
      <c r="C6" s="90"/>
      <c r="D6" s="95"/>
      <c r="E6" s="90"/>
      <c r="F6" s="95"/>
      <c r="G6" s="90"/>
      <c r="H6" s="95"/>
      <c r="I6" s="305"/>
      <c r="J6" s="89"/>
      <c r="K6" s="90"/>
      <c r="L6" s="95"/>
      <c r="M6" s="96"/>
      <c r="N6" s="95"/>
      <c r="O6" s="246">
        <f>SUM(C6,E6,G6,I6,K6,M6)</f>
        <v>0</v>
      </c>
      <c r="P6" s="247">
        <f>SUM(D6,F6,H6,J6,L6,N6)</f>
        <v>0</v>
      </c>
      <c r="R6"/>
      <c r="S6"/>
      <c r="T6"/>
      <c r="U6"/>
    </row>
    <row r="7" spans="1:21" ht="12.75" customHeight="1">
      <c r="A7" s="73" t="str">
        <f>'t1'!A7</f>
        <v>SEGRETARIO B</v>
      </c>
      <c r="B7" s="87" t="str">
        <f>'t1'!B7</f>
        <v>0D0103</v>
      </c>
      <c r="C7" s="90"/>
      <c r="D7" s="95"/>
      <c r="E7" s="90"/>
      <c r="F7" s="95"/>
      <c r="G7" s="90"/>
      <c r="H7" s="95"/>
      <c r="I7" s="307"/>
      <c r="J7" s="89"/>
      <c r="K7" s="90"/>
      <c r="L7" s="95"/>
      <c r="M7" s="96"/>
      <c r="N7" s="95"/>
      <c r="O7" s="248">
        <f aca="true" t="shared" si="0" ref="O7:O48">SUM(C7,E7,G7,I7,K7,M7)</f>
        <v>0</v>
      </c>
      <c r="P7" s="249">
        <f aca="true" t="shared" si="1" ref="P7:P48">SUM(D7,F7,H7,J7,L7,N7)</f>
        <v>0</v>
      </c>
      <c r="R7"/>
      <c r="S7"/>
      <c r="T7"/>
      <c r="U7"/>
    </row>
    <row r="8" spans="1:21" ht="12.75" customHeight="1">
      <c r="A8" s="73" t="str">
        <f>'t1'!A8</f>
        <v>SEGRETARIO C</v>
      </c>
      <c r="B8" s="87" t="str">
        <f>'t1'!B8</f>
        <v>0D0485</v>
      </c>
      <c r="C8" s="90"/>
      <c r="D8" s="95"/>
      <c r="E8" s="90">
        <v>1</v>
      </c>
      <c r="F8" s="95"/>
      <c r="G8" s="90"/>
      <c r="H8" s="95"/>
      <c r="I8" s="307"/>
      <c r="J8" s="89"/>
      <c r="K8" s="90"/>
      <c r="L8" s="95"/>
      <c r="M8" s="96"/>
      <c r="N8" s="95"/>
      <c r="O8" s="248">
        <f t="shared" si="0"/>
        <v>1</v>
      </c>
      <c r="P8" s="249">
        <f t="shared" si="1"/>
        <v>0</v>
      </c>
      <c r="R8"/>
      <c r="S8"/>
      <c r="T8"/>
      <c r="U8"/>
    </row>
    <row r="9" spans="1:21" ht="12.75" customHeight="1">
      <c r="A9" s="73" t="str">
        <f>'t1'!A9</f>
        <v>SEGRETARIO GENERALE CCIA</v>
      </c>
      <c r="B9" s="87" t="str">
        <f>'t1'!B9</f>
        <v>0D0104</v>
      </c>
      <c r="C9" s="90"/>
      <c r="D9" s="95"/>
      <c r="E9" s="90"/>
      <c r="F9" s="95"/>
      <c r="G9" s="90"/>
      <c r="H9" s="95"/>
      <c r="I9" s="307"/>
      <c r="J9" s="89"/>
      <c r="K9" s="90"/>
      <c r="L9" s="95"/>
      <c r="M9" s="96"/>
      <c r="N9" s="95"/>
      <c r="O9" s="248">
        <f t="shared" si="0"/>
        <v>0</v>
      </c>
      <c r="P9" s="249">
        <f t="shared" si="1"/>
        <v>0</v>
      </c>
      <c r="R9"/>
      <c r="S9"/>
      <c r="T9"/>
      <c r="U9"/>
    </row>
    <row r="10" spans="1:21" ht="12.75" customHeight="1">
      <c r="A10" s="73" t="str">
        <f>'t1'!A10</f>
        <v>DIRETTORE  GENERALE</v>
      </c>
      <c r="B10" s="87" t="str">
        <f>'t1'!B10</f>
        <v>0D0097</v>
      </c>
      <c r="C10" s="90"/>
      <c r="D10" s="95"/>
      <c r="E10" s="90"/>
      <c r="F10" s="95"/>
      <c r="G10" s="90"/>
      <c r="H10" s="95"/>
      <c r="I10" s="307"/>
      <c r="J10" s="89"/>
      <c r="K10" s="90"/>
      <c r="L10" s="95"/>
      <c r="M10" s="96"/>
      <c r="N10" s="95"/>
      <c r="O10" s="248">
        <f t="shared" si="0"/>
        <v>0</v>
      </c>
      <c r="P10" s="249">
        <f t="shared" si="1"/>
        <v>0</v>
      </c>
      <c r="R10"/>
      <c r="S10"/>
      <c r="T10"/>
      <c r="U10"/>
    </row>
    <row r="11" spans="1:21" ht="12.75" customHeight="1">
      <c r="A11" s="73" t="str">
        <f>'t1'!A11</f>
        <v>DIRIGENTE FUORI D.O.</v>
      </c>
      <c r="B11" s="87" t="str">
        <f>'t1'!B11</f>
        <v>0D0098</v>
      </c>
      <c r="C11" s="90"/>
      <c r="D11" s="95"/>
      <c r="E11" s="90"/>
      <c r="F11" s="95"/>
      <c r="G11" s="90"/>
      <c r="H11" s="95"/>
      <c r="I11" s="307"/>
      <c r="J11" s="89"/>
      <c r="K11" s="90"/>
      <c r="L11" s="95"/>
      <c r="M11" s="96"/>
      <c r="N11" s="95"/>
      <c r="O11" s="248">
        <f t="shared" si="0"/>
        <v>0</v>
      </c>
      <c r="P11" s="249">
        <f t="shared" si="1"/>
        <v>0</v>
      </c>
      <c r="R11"/>
      <c r="S11"/>
      <c r="T11"/>
      <c r="U11"/>
    </row>
    <row r="12" spans="1:21" ht="12.75" customHeight="1">
      <c r="A12" s="73" t="str">
        <f>'t1'!A12</f>
        <v>ALTE SPECIALIZZ. FUORI D.O.</v>
      </c>
      <c r="B12" s="87" t="str">
        <f>'t1'!B12</f>
        <v>0D0095</v>
      </c>
      <c r="C12" s="90"/>
      <c r="D12" s="95"/>
      <c r="E12" s="90"/>
      <c r="F12" s="95"/>
      <c r="G12" s="90"/>
      <c r="H12" s="95"/>
      <c r="I12" s="307"/>
      <c r="J12" s="89"/>
      <c r="K12" s="90"/>
      <c r="L12" s="95"/>
      <c r="M12" s="96"/>
      <c r="N12" s="95"/>
      <c r="O12" s="248">
        <f t="shared" si="0"/>
        <v>0</v>
      </c>
      <c r="P12" s="249">
        <f t="shared" si="1"/>
        <v>0</v>
      </c>
      <c r="R12"/>
      <c r="S12"/>
      <c r="T12"/>
      <c r="U12"/>
    </row>
    <row r="13" spans="1:21" ht="12.75" customHeight="1">
      <c r="A13" s="73" t="str">
        <f>'t1'!A13</f>
        <v>QUALIFICA DIRIGENZIALE TEMPO INDET.</v>
      </c>
      <c r="B13" s="87" t="str">
        <f>'t1'!B13</f>
        <v>0D0100</v>
      </c>
      <c r="C13" s="90"/>
      <c r="D13" s="95"/>
      <c r="E13" s="90"/>
      <c r="F13" s="95"/>
      <c r="G13" s="90"/>
      <c r="H13" s="95"/>
      <c r="I13" s="307"/>
      <c r="J13" s="89"/>
      <c r="K13" s="90"/>
      <c r="L13" s="95"/>
      <c r="M13" s="96"/>
      <c r="N13" s="95"/>
      <c r="O13" s="248">
        <f t="shared" si="0"/>
        <v>0</v>
      </c>
      <c r="P13" s="249">
        <f t="shared" si="1"/>
        <v>0</v>
      </c>
      <c r="R13"/>
      <c r="S13"/>
      <c r="T13"/>
      <c r="U13"/>
    </row>
    <row r="14" spans="1:21" ht="12.75" customHeight="1">
      <c r="A14" s="73" t="str">
        <f>'t1'!A14</f>
        <v>QUALIFICA DIRIGENZIALE TEMPO DETER.</v>
      </c>
      <c r="B14" s="87" t="str">
        <f>'t1'!B14</f>
        <v>0D0099</v>
      </c>
      <c r="C14" s="90"/>
      <c r="D14" s="95"/>
      <c r="E14" s="90"/>
      <c r="F14" s="95"/>
      <c r="G14" s="90"/>
      <c r="H14" s="95"/>
      <c r="I14" s="307"/>
      <c r="J14" s="89"/>
      <c r="K14" s="90"/>
      <c r="L14" s="95"/>
      <c r="M14" s="96"/>
      <c r="N14" s="95"/>
      <c r="O14" s="248">
        <f t="shared" si="0"/>
        <v>0</v>
      </c>
      <c r="P14" s="249">
        <f t="shared" si="1"/>
        <v>0</v>
      </c>
      <c r="R14"/>
      <c r="S14"/>
      <c r="T14"/>
      <c r="U14"/>
    </row>
    <row r="15" spans="1:21" ht="12.75" customHeight="1">
      <c r="A15" s="73" t="str">
        <f>'t1'!A15</f>
        <v>POSIZ. ECON. D6 - PROFILI ACCESSO D3</v>
      </c>
      <c r="B15" s="87" t="str">
        <f>'t1'!B15</f>
        <v>0D6A00</v>
      </c>
      <c r="C15" s="90"/>
      <c r="D15" s="95"/>
      <c r="E15" s="90"/>
      <c r="F15" s="95"/>
      <c r="G15" s="90"/>
      <c r="H15" s="95"/>
      <c r="I15" s="307"/>
      <c r="J15" s="89"/>
      <c r="K15" s="90"/>
      <c r="L15" s="95"/>
      <c r="M15" s="96"/>
      <c r="N15" s="95"/>
      <c r="O15" s="248">
        <f t="shared" si="0"/>
        <v>0</v>
      </c>
      <c r="P15" s="249">
        <f t="shared" si="1"/>
        <v>0</v>
      </c>
      <c r="R15"/>
      <c r="S15"/>
      <c r="T15"/>
      <c r="U15"/>
    </row>
    <row r="16" spans="1:21" ht="12.75" customHeight="1">
      <c r="A16" s="73" t="str">
        <f>'t1'!A16</f>
        <v>POSIZ. ECON. D6 - PROFILO ACCESSO D1</v>
      </c>
      <c r="B16" s="87" t="str">
        <f>'t1'!B16</f>
        <v>0D6000</v>
      </c>
      <c r="C16" s="90"/>
      <c r="D16" s="95"/>
      <c r="E16" s="90"/>
      <c r="F16" s="95"/>
      <c r="G16" s="90"/>
      <c r="H16" s="95"/>
      <c r="I16" s="307"/>
      <c r="J16" s="89"/>
      <c r="K16" s="90"/>
      <c r="L16" s="95"/>
      <c r="M16" s="96"/>
      <c r="N16" s="95"/>
      <c r="O16" s="248">
        <f t="shared" si="0"/>
        <v>0</v>
      </c>
      <c r="P16" s="249">
        <f t="shared" si="1"/>
        <v>0</v>
      </c>
      <c r="R16"/>
      <c r="S16"/>
      <c r="T16"/>
      <c r="U16"/>
    </row>
    <row r="17" spans="1:21" ht="12.75" customHeight="1">
      <c r="A17" s="73" t="str">
        <f>'t1'!A17</f>
        <v>POSIZ.ECON. D5 PROFILI ACCESSO D3</v>
      </c>
      <c r="B17" s="87" t="str">
        <f>'t1'!B17</f>
        <v>052486</v>
      </c>
      <c r="C17" s="90"/>
      <c r="D17" s="95"/>
      <c r="E17" s="90"/>
      <c r="F17" s="95"/>
      <c r="G17" s="90"/>
      <c r="H17" s="95"/>
      <c r="I17" s="307"/>
      <c r="J17" s="89"/>
      <c r="K17" s="90"/>
      <c r="L17" s="95"/>
      <c r="M17" s="96"/>
      <c r="N17" s="95"/>
      <c r="O17" s="248">
        <f t="shared" si="0"/>
        <v>0</v>
      </c>
      <c r="P17" s="249">
        <f t="shared" si="1"/>
        <v>0</v>
      </c>
      <c r="R17"/>
      <c r="S17"/>
      <c r="T17"/>
      <c r="U17"/>
    </row>
    <row r="18" spans="1:21" ht="12.75" customHeight="1">
      <c r="A18" s="73" t="str">
        <f>'t1'!A18</f>
        <v>POSIZ.ECON. D5 PROFILI ACCESSO D1</v>
      </c>
      <c r="B18" s="87" t="str">
        <f>'t1'!B18</f>
        <v>052487</v>
      </c>
      <c r="C18" s="90"/>
      <c r="D18" s="95"/>
      <c r="E18" s="90"/>
      <c r="F18" s="95"/>
      <c r="G18" s="90"/>
      <c r="H18" s="95"/>
      <c r="I18" s="307"/>
      <c r="J18" s="89"/>
      <c r="K18" s="90"/>
      <c r="L18" s="95"/>
      <c r="M18" s="96"/>
      <c r="N18" s="95"/>
      <c r="O18" s="248">
        <f t="shared" si="0"/>
        <v>0</v>
      </c>
      <c r="P18" s="249">
        <f t="shared" si="1"/>
        <v>0</v>
      </c>
      <c r="R18"/>
      <c r="S18"/>
      <c r="T18"/>
      <c r="U18"/>
    </row>
    <row r="19" spans="1:21" ht="12.75" customHeight="1">
      <c r="A19" s="73" t="str">
        <f>'t1'!A19</f>
        <v>POSIZ.ECON. D4 PROFILI ACCESSO D3</v>
      </c>
      <c r="B19" s="87" t="str">
        <f>'t1'!B19</f>
        <v>051488</v>
      </c>
      <c r="C19" s="90"/>
      <c r="D19" s="95"/>
      <c r="E19" s="90"/>
      <c r="F19" s="95"/>
      <c r="G19" s="90"/>
      <c r="H19" s="95"/>
      <c r="I19" s="307"/>
      <c r="J19" s="89"/>
      <c r="K19" s="90"/>
      <c r="L19" s="95"/>
      <c r="M19" s="96"/>
      <c r="N19" s="95"/>
      <c r="O19" s="248">
        <f t="shared" si="0"/>
        <v>0</v>
      </c>
      <c r="P19" s="249">
        <f t="shared" si="1"/>
        <v>0</v>
      </c>
      <c r="R19"/>
      <c r="S19"/>
      <c r="T19"/>
      <c r="U19"/>
    </row>
    <row r="20" spans="1:21" ht="12.75" customHeight="1">
      <c r="A20" s="73" t="str">
        <f>'t1'!A20</f>
        <v>POSIZ.ECON. D4 PROFILI ACCESSO D1</v>
      </c>
      <c r="B20" s="87" t="str">
        <f>'t1'!B20</f>
        <v>051489</v>
      </c>
      <c r="C20" s="90"/>
      <c r="D20" s="95"/>
      <c r="E20" s="90"/>
      <c r="F20" s="95"/>
      <c r="G20" s="90"/>
      <c r="H20" s="95"/>
      <c r="I20" s="307"/>
      <c r="J20" s="89"/>
      <c r="K20" s="90"/>
      <c r="L20" s="95"/>
      <c r="M20" s="96"/>
      <c r="N20" s="95"/>
      <c r="O20" s="248">
        <f t="shared" si="0"/>
        <v>0</v>
      </c>
      <c r="P20" s="249">
        <f t="shared" si="1"/>
        <v>0</v>
      </c>
      <c r="R20"/>
      <c r="S20"/>
      <c r="T20"/>
      <c r="U20"/>
    </row>
    <row r="21" spans="1:21" ht="12.75" customHeight="1">
      <c r="A21" s="73" t="str">
        <f>'t1'!A21</f>
        <v>POSIZIONE ECONOMICA DI ACCESSO D3</v>
      </c>
      <c r="B21" s="87" t="str">
        <f>'t1'!B21</f>
        <v>058000</v>
      </c>
      <c r="C21" s="90"/>
      <c r="D21" s="95"/>
      <c r="E21" s="90"/>
      <c r="F21" s="95"/>
      <c r="G21" s="90"/>
      <c r="H21" s="95"/>
      <c r="I21" s="307"/>
      <c r="J21" s="89"/>
      <c r="K21" s="90"/>
      <c r="L21" s="95"/>
      <c r="M21" s="96"/>
      <c r="N21" s="95"/>
      <c r="O21" s="248">
        <f t="shared" si="0"/>
        <v>0</v>
      </c>
      <c r="P21" s="249">
        <f t="shared" si="1"/>
        <v>0</v>
      </c>
      <c r="R21"/>
      <c r="S21"/>
      <c r="T21"/>
      <c r="U21"/>
    </row>
    <row r="22" spans="1:21" ht="12.75" customHeight="1">
      <c r="A22" s="73" t="str">
        <f>'t1'!A22</f>
        <v>POSIZIONE ECONOMICA D3</v>
      </c>
      <c r="B22" s="87" t="str">
        <f>'t1'!B22</f>
        <v>050000</v>
      </c>
      <c r="C22" s="90"/>
      <c r="D22" s="95"/>
      <c r="E22" s="90"/>
      <c r="F22" s="95"/>
      <c r="G22" s="90"/>
      <c r="H22" s="95"/>
      <c r="I22" s="307"/>
      <c r="J22" s="89"/>
      <c r="K22" s="90"/>
      <c r="L22" s="95"/>
      <c r="M22" s="96"/>
      <c r="N22" s="95"/>
      <c r="O22" s="248">
        <f t="shared" si="0"/>
        <v>0</v>
      </c>
      <c r="P22" s="249">
        <f t="shared" si="1"/>
        <v>0</v>
      </c>
      <c r="R22"/>
      <c r="S22"/>
      <c r="T22"/>
      <c r="U22"/>
    </row>
    <row r="23" spans="1:21" ht="12.75" customHeight="1">
      <c r="A23" s="73" t="str">
        <f>'t1'!A23</f>
        <v>POSIZIONE ECONOMICA D2</v>
      </c>
      <c r="B23" s="87" t="str">
        <f>'t1'!B23</f>
        <v>049000</v>
      </c>
      <c r="C23" s="90"/>
      <c r="D23" s="95"/>
      <c r="E23" s="90"/>
      <c r="F23" s="95"/>
      <c r="G23" s="90"/>
      <c r="H23" s="95"/>
      <c r="I23" s="307"/>
      <c r="J23" s="89"/>
      <c r="K23" s="90"/>
      <c r="L23" s="95"/>
      <c r="M23" s="96"/>
      <c r="N23" s="95"/>
      <c r="O23" s="248">
        <f t="shared" si="0"/>
        <v>0</v>
      </c>
      <c r="P23" s="249">
        <f t="shared" si="1"/>
        <v>0</v>
      </c>
      <c r="R23"/>
      <c r="S23"/>
      <c r="T23"/>
      <c r="U23"/>
    </row>
    <row r="24" spans="1:21" ht="12.75" customHeight="1">
      <c r="A24" s="73" t="str">
        <f>'t1'!A24</f>
        <v>POSIZIONE ECONOMICA DI ACCESSO D1</v>
      </c>
      <c r="B24" s="87" t="str">
        <f>'t1'!B24</f>
        <v>057000</v>
      </c>
      <c r="C24" s="90"/>
      <c r="D24" s="95"/>
      <c r="E24" s="90"/>
      <c r="F24" s="95"/>
      <c r="G24" s="90"/>
      <c r="H24" s="95"/>
      <c r="I24" s="307"/>
      <c r="J24" s="89"/>
      <c r="K24" s="90"/>
      <c r="L24" s="95"/>
      <c r="M24" s="96"/>
      <c r="N24" s="95"/>
      <c r="O24" s="248">
        <f t="shared" si="0"/>
        <v>0</v>
      </c>
      <c r="P24" s="249">
        <f t="shared" si="1"/>
        <v>0</v>
      </c>
      <c r="R24"/>
      <c r="S24"/>
      <c r="T24"/>
      <c r="U24"/>
    </row>
    <row r="25" spans="1:21" ht="12.75" customHeight="1">
      <c r="A25" s="73" t="str">
        <f>'t1'!A25</f>
        <v>POSIZIONE ECONOMICA C5</v>
      </c>
      <c r="B25" s="87" t="str">
        <f>'t1'!B25</f>
        <v>046000</v>
      </c>
      <c r="C25" s="90"/>
      <c r="D25" s="95"/>
      <c r="E25" s="90"/>
      <c r="F25" s="95"/>
      <c r="G25" s="90"/>
      <c r="H25" s="95"/>
      <c r="I25" s="307"/>
      <c r="J25" s="89"/>
      <c r="K25" s="90"/>
      <c r="L25" s="95"/>
      <c r="M25" s="96"/>
      <c r="N25" s="95"/>
      <c r="O25" s="248">
        <f t="shared" si="0"/>
        <v>0</v>
      </c>
      <c r="P25" s="249">
        <f t="shared" si="1"/>
        <v>0</v>
      </c>
      <c r="R25"/>
      <c r="S25"/>
      <c r="T25"/>
      <c r="U25"/>
    </row>
    <row r="26" spans="1:21" ht="12.75" customHeight="1">
      <c r="A26" s="73" t="str">
        <f>'t1'!A26</f>
        <v>POSIZIONE ECONOMICA C4</v>
      </c>
      <c r="B26" s="87" t="str">
        <f>'t1'!B26</f>
        <v>045000</v>
      </c>
      <c r="C26" s="90"/>
      <c r="D26" s="95"/>
      <c r="E26" s="90"/>
      <c r="F26" s="95"/>
      <c r="G26" s="90"/>
      <c r="H26" s="95"/>
      <c r="I26" s="307"/>
      <c r="J26" s="89"/>
      <c r="K26" s="90"/>
      <c r="L26" s="95"/>
      <c r="M26" s="96">
        <v>1</v>
      </c>
      <c r="N26" s="95"/>
      <c r="O26" s="248">
        <f t="shared" si="0"/>
        <v>1</v>
      </c>
      <c r="P26" s="249">
        <f t="shared" si="1"/>
        <v>0</v>
      </c>
      <c r="R26"/>
      <c r="S26"/>
      <c r="T26"/>
      <c r="U26"/>
    </row>
    <row r="27" spans="1:21" ht="12.75" customHeight="1">
      <c r="A27" s="73" t="str">
        <f>'t1'!A27</f>
        <v>POSIZIONE ECONOMICA C3</v>
      </c>
      <c r="B27" s="87" t="str">
        <f>'t1'!B27</f>
        <v>043000</v>
      </c>
      <c r="C27" s="90"/>
      <c r="D27" s="95"/>
      <c r="E27" s="90"/>
      <c r="F27" s="95"/>
      <c r="G27" s="90"/>
      <c r="H27" s="95"/>
      <c r="I27" s="307"/>
      <c r="J27" s="89"/>
      <c r="K27" s="90"/>
      <c r="L27" s="95"/>
      <c r="M27" s="96"/>
      <c r="N27" s="95"/>
      <c r="O27" s="248">
        <f t="shared" si="0"/>
        <v>0</v>
      </c>
      <c r="P27" s="249">
        <f t="shared" si="1"/>
        <v>0</v>
      </c>
      <c r="R27"/>
      <c r="S27"/>
      <c r="T27"/>
      <c r="U27"/>
    </row>
    <row r="28" spans="1:21" ht="12.75" customHeight="1">
      <c r="A28" s="73" t="str">
        <f>'t1'!A28</f>
        <v>POSIZIONE ECONOMICA C2</v>
      </c>
      <c r="B28" s="87" t="str">
        <f>'t1'!B28</f>
        <v>042000</v>
      </c>
      <c r="C28" s="90"/>
      <c r="D28" s="95"/>
      <c r="E28" s="90"/>
      <c r="F28" s="95"/>
      <c r="G28" s="90"/>
      <c r="H28" s="95"/>
      <c r="I28" s="307"/>
      <c r="J28" s="89"/>
      <c r="K28" s="90"/>
      <c r="L28" s="95"/>
      <c r="M28" s="96"/>
      <c r="N28" s="95"/>
      <c r="O28" s="248">
        <f t="shared" si="0"/>
        <v>0</v>
      </c>
      <c r="P28" s="249">
        <f t="shared" si="1"/>
        <v>0</v>
      </c>
      <c r="R28"/>
      <c r="S28"/>
      <c r="T28"/>
      <c r="U28"/>
    </row>
    <row r="29" spans="1:21" ht="12.75" customHeight="1">
      <c r="A29" s="73" t="str">
        <f>'t1'!A29</f>
        <v>POSIZIONE ECONOMICA DI ACCESSO C1</v>
      </c>
      <c r="B29" s="87" t="str">
        <f>'t1'!B29</f>
        <v>056000</v>
      </c>
      <c r="C29" s="90"/>
      <c r="D29" s="95"/>
      <c r="E29" s="90"/>
      <c r="F29" s="95"/>
      <c r="G29" s="90"/>
      <c r="H29" s="95"/>
      <c r="I29" s="307"/>
      <c r="J29" s="89"/>
      <c r="K29" s="90"/>
      <c r="L29" s="95"/>
      <c r="M29" s="96"/>
      <c r="N29" s="95"/>
      <c r="O29" s="248">
        <f t="shared" si="0"/>
        <v>0</v>
      </c>
      <c r="P29" s="249">
        <f t="shared" si="1"/>
        <v>0</v>
      </c>
      <c r="R29"/>
      <c r="S29"/>
      <c r="T29"/>
      <c r="U29"/>
    </row>
    <row r="30" spans="1:21" ht="12.75" customHeight="1">
      <c r="A30" s="73" t="str">
        <f>'t1'!A30</f>
        <v>POSIZ. ECON. B7 - PROFILO ACCESSO B3</v>
      </c>
      <c r="B30" s="87" t="str">
        <f>'t1'!B30</f>
        <v>0B7A00</v>
      </c>
      <c r="C30" s="90"/>
      <c r="D30" s="95"/>
      <c r="E30" s="90"/>
      <c r="F30" s="95"/>
      <c r="G30" s="97"/>
      <c r="H30" s="95"/>
      <c r="I30" s="307"/>
      <c r="J30" s="89"/>
      <c r="K30" s="90"/>
      <c r="L30" s="95"/>
      <c r="M30" s="96"/>
      <c r="N30" s="95"/>
      <c r="O30" s="248">
        <f t="shared" si="0"/>
        <v>0</v>
      </c>
      <c r="P30" s="249">
        <f t="shared" si="1"/>
        <v>0</v>
      </c>
      <c r="R30"/>
      <c r="S30"/>
      <c r="T30"/>
      <c r="U30"/>
    </row>
    <row r="31" spans="1:21" ht="12.75" customHeight="1">
      <c r="A31" s="73" t="str">
        <f>'t1'!A31</f>
        <v>POSIZ. ECON. B7 - PROFILO  ACCESSO B1</v>
      </c>
      <c r="B31" s="87" t="str">
        <f>'t1'!B31</f>
        <v>0B7000</v>
      </c>
      <c r="C31" s="90"/>
      <c r="D31" s="95"/>
      <c r="E31" s="90"/>
      <c r="F31" s="95"/>
      <c r="G31" s="98"/>
      <c r="H31" s="95"/>
      <c r="I31" s="307"/>
      <c r="J31" s="89"/>
      <c r="K31" s="90"/>
      <c r="L31" s="95"/>
      <c r="M31" s="96"/>
      <c r="N31" s="95"/>
      <c r="O31" s="248">
        <f t="shared" si="0"/>
        <v>0</v>
      </c>
      <c r="P31" s="249">
        <f t="shared" si="1"/>
        <v>0</v>
      </c>
      <c r="R31"/>
      <c r="S31"/>
      <c r="T31"/>
      <c r="U31"/>
    </row>
    <row r="32" spans="1:21" ht="12.75" customHeight="1">
      <c r="A32" s="73" t="str">
        <f>'t1'!A32</f>
        <v>POSIZ.ECON. B6 PROFILI ACCESSO B3</v>
      </c>
      <c r="B32" s="87" t="str">
        <f>'t1'!B32</f>
        <v>038490</v>
      </c>
      <c r="C32" s="90"/>
      <c r="D32" s="95"/>
      <c r="E32" s="90"/>
      <c r="F32" s="95"/>
      <c r="G32" s="90"/>
      <c r="H32" s="95"/>
      <c r="I32" s="307"/>
      <c r="J32" s="89"/>
      <c r="K32" s="90"/>
      <c r="L32" s="95"/>
      <c r="M32" s="96"/>
      <c r="N32" s="95"/>
      <c r="O32" s="248">
        <f t="shared" si="0"/>
        <v>0</v>
      </c>
      <c r="P32" s="249">
        <f t="shared" si="1"/>
        <v>0</v>
      </c>
      <c r="R32"/>
      <c r="S32"/>
      <c r="T32"/>
      <c r="U32"/>
    </row>
    <row r="33" spans="1:21" ht="12.75" customHeight="1">
      <c r="A33" s="73" t="str">
        <f>'t1'!A33</f>
        <v>POSIZ.ECON. B6 PROFILI ACCESSO B1</v>
      </c>
      <c r="B33" s="87" t="str">
        <f>'t1'!B33</f>
        <v>038491</v>
      </c>
      <c r="C33" s="90"/>
      <c r="D33" s="95"/>
      <c r="E33" s="90"/>
      <c r="F33" s="95"/>
      <c r="G33" s="90"/>
      <c r="H33" s="95"/>
      <c r="I33" s="307"/>
      <c r="J33" s="89"/>
      <c r="K33" s="90"/>
      <c r="L33" s="95"/>
      <c r="M33" s="96"/>
      <c r="N33" s="95"/>
      <c r="O33" s="248">
        <f t="shared" si="0"/>
        <v>0</v>
      </c>
      <c r="P33" s="249">
        <f t="shared" si="1"/>
        <v>0</v>
      </c>
      <c r="R33"/>
      <c r="S33"/>
      <c r="T33"/>
      <c r="U33"/>
    </row>
    <row r="34" spans="1:21" ht="12.75" customHeight="1">
      <c r="A34" s="73" t="str">
        <f>'t1'!A34</f>
        <v>POSIZ.ECON. B5 PROFILI ACCESSO B3</v>
      </c>
      <c r="B34" s="87" t="str">
        <f>'t1'!B34</f>
        <v>037492</v>
      </c>
      <c r="C34" s="90"/>
      <c r="D34" s="95"/>
      <c r="E34" s="90"/>
      <c r="F34" s="95"/>
      <c r="G34" s="90"/>
      <c r="H34" s="95"/>
      <c r="I34" s="307"/>
      <c r="J34" s="89"/>
      <c r="K34" s="90"/>
      <c r="L34" s="95"/>
      <c r="M34" s="96"/>
      <c r="N34" s="95"/>
      <c r="O34" s="248">
        <f t="shared" si="0"/>
        <v>0</v>
      </c>
      <c r="P34" s="249">
        <f t="shared" si="1"/>
        <v>0</v>
      </c>
      <c r="R34"/>
      <c r="S34"/>
      <c r="T34"/>
      <c r="U34"/>
    </row>
    <row r="35" spans="1:21" ht="12.75" customHeight="1">
      <c r="A35" s="73" t="str">
        <f>'t1'!A35</f>
        <v>POSIZ.ECON. B5 PROFILI ACCESSO B1</v>
      </c>
      <c r="B35" s="87" t="str">
        <f>'t1'!B35</f>
        <v>037493</v>
      </c>
      <c r="C35" s="90"/>
      <c r="D35" s="95"/>
      <c r="E35" s="90"/>
      <c r="F35" s="95"/>
      <c r="G35" s="90"/>
      <c r="H35" s="95"/>
      <c r="I35" s="307"/>
      <c r="J35" s="89"/>
      <c r="K35" s="90"/>
      <c r="L35" s="95"/>
      <c r="M35" s="96"/>
      <c r="N35" s="95"/>
      <c r="O35" s="248">
        <f t="shared" si="0"/>
        <v>0</v>
      </c>
      <c r="P35" s="249">
        <f t="shared" si="1"/>
        <v>0</v>
      </c>
      <c r="R35"/>
      <c r="S35"/>
      <c r="T35"/>
      <c r="U35"/>
    </row>
    <row r="36" spans="1:21" ht="12.75" customHeight="1">
      <c r="A36" s="73" t="str">
        <f>'t1'!A36</f>
        <v>POSIZ.ECON. B4 PROFILI ACCESSO B3</v>
      </c>
      <c r="B36" s="87" t="str">
        <f>'t1'!B36</f>
        <v>036494</v>
      </c>
      <c r="C36" s="90"/>
      <c r="D36" s="95"/>
      <c r="E36" s="90"/>
      <c r="F36" s="95"/>
      <c r="G36" s="90"/>
      <c r="H36" s="95"/>
      <c r="I36" s="307"/>
      <c r="J36" s="89"/>
      <c r="K36" s="90"/>
      <c r="L36" s="95"/>
      <c r="M36" s="96"/>
      <c r="N36" s="95"/>
      <c r="O36" s="248">
        <f t="shared" si="0"/>
        <v>0</v>
      </c>
      <c r="P36" s="249">
        <f t="shared" si="1"/>
        <v>0</v>
      </c>
      <c r="R36"/>
      <c r="S36"/>
      <c r="T36"/>
      <c r="U36"/>
    </row>
    <row r="37" spans="1:21" ht="12.75" customHeight="1">
      <c r="A37" s="73" t="str">
        <f>'t1'!A37</f>
        <v>POSIZ.ECON. B4 PROFILI ACCESSO B1</v>
      </c>
      <c r="B37" s="87" t="str">
        <f>'t1'!B37</f>
        <v>036495</v>
      </c>
      <c r="C37" s="90"/>
      <c r="D37" s="95"/>
      <c r="E37" s="90"/>
      <c r="F37" s="95"/>
      <c r="G37" s="90"/>
      <c r="H37" s="95"/>
      <c r="I37" s="307"/>
      <c r="J37" s="89"/>
      <c r="K37" s="90"/>
      <c r="L37" s="95"/>
      <c r="M37" s="96"/>
      <c r="N37" s="95"/>
      <c r="O37" s="248">
        <f t="shared" si="0"/>
        <v>0</v>
      </c>
      <c r="P37" s="249">
        <f t="shared" si="1"/>
        <v>0</v>
      </c>
      <c r="R37"/>
      <c r="S37"/>
      <c r="T37"/>
      <c r="U37"/>
    </row>
    <row r="38" spans="1:21" ht="12.75" customHeight="1">
      <c r="A38" s="73" t="str">
        <f>'t1'!A38</f>
        <v>POSIZIONE ECONOMICA DI ACCESSO B3</v>
      </c>
      <c r="B38" s="87" t="str">
        <f>'t1'!B38</f>
        <v>055000</v>
      </c>
      <c r="C38" s="90"/>
      <c r="D38" s="95"/>
      <c r="E38" s="90"/>
      <c r="F38" s="95"/>
      <c r="G38" s="90"/>
      <c r="H38" s="95"/>
      <c r="I38" s="307"/>
      <c r="J38" s="89"/>
      <c r="K38" s="90"/>
      <c r="L38" s="95"/>
      <c r="M38" s="96"/>
      <c r="N38" s="95"/>
      <c r="O38" s="248">
        <f t="shared" si="0"/>
        <v>0</v>
      </c>
      <c r="P38" s="249">
        <f t="shared" si="1"/>
        <v>0</v>
      </c>
      <c r="R38"/>
      <c r="S38"/>
      <c r="T38"/>
      <c r="U38"/>
    </row>
    <row r="39" spans="1:21" ht="12.75" customHeight="1">
      <c r="A39" s="73" t="str">
        <f>'t1'!A39</f>
        <v>POSIZIONE ECONOMICA B3</v>
      </c>
      <c r="B39" s="87" t="str">
        <f>'t1'!B39</f>
        <v>034000</v>
      </c>
      <c r="C39" s="90"/>
      <c r="D39" s="95"/>
      <c r="E39" s="90"/>
      <c r="F39" s="95"/>
      <c r="G39" s="90"/>
      <c r="H39" s="95"/>
      <c r="I39" s="307"/>
      <c r="J39" s="89"/>
      <c r="K39" s="90"/>
      <c r="L39" s="95"/>
      <c r="M39" s="96"/>
      <c r="N39" s="95"/>
      <c r="O39" s="248">
        <f t="shared" si="0"/>
        <v>0</v>
      </c>
      <c r="P39" s="249">
        <f t="shared" si="1"/>
        <v>0</v>
      </c>
      <c r="R39"/>
      <c r="S39"/>
      <c r="T39"/>
      <c r="U39"/>
    </row>
    <row r="40" spans="1:21" ht="12.75" customHeight="1">
      <c r="A40" s="73" t="str">
        <f>'t1'!A40</f>
        <v>POSIZIONE ECONOMICA B2</v>
      </c>
      <c r="B40" s="87" t="str">
        <f>'t1'!B40</f>
        <v>032000</v>
      </c>
      <c r="C40" s="90"/>
      <c r="D40" s="95"/>
      <c r="E40" s="90"/>
      <c r="F40" s="95"/>
      <c r="G40" s="90"/>
      <c r="H40" s="95"/>
      <c r="I40" s="307"/>
      <c r="J40" s="89"/>
      <c r="K40" s="90"/>
      <c r="L40" s="95"/>
      <c r="M40" s="96"/>
      <c r="N40" s="95"/>
      <c r="O40" s="248">
        <f t="shared" si="0"/>
        <v>0</v>
      </c>
      <c r="P40" s="249">
        <f t="shared" si="1"/>
        <v>0</v>
      </c>
      <c r="R40"/>
      <c r="S40"/>
      <c r="T40"/>
      <c r="U40"/>
    </row>
    <row r="41" spans="1:21" ht="12.75" customHeight="1">
      <c r="A41" s="73" t="str">
        <f>'t1'!A41</f>
        <v>POSIZIONE ECONOMICA DI ACCESSO B1</v>
      </c>
      <c r="B41" s="87" t="str">
        <f>'t1'!B41</f>
        <v>054000</v>
      </c>
      <c r="C41" s="90"/>
      <c r="D41" s="95"/>
      <c r="E41" s="90"/>
      <c r="F41" s="95"/>
      <c r="G41" s="90"/>
      <c r="H41" s="95"/>
      <c r="I41" s="307"/>
      <c r="J41" s="89"/>
      <c r="K41" s="90"/>
      <c r="L41" s="95"/>
      <c r="M41" s="96"/>
      <c r="N41" s="95"/>
      <c r="O41" s="248">
        <f t="shared" si="0"/>
        <v>0</v>
      </c>
      <c r="P41" s="249">
        <f t="shared" si="1"/>
        <v>0</v>
      </c>
      <c r="R41"/>
      <c r="S41"/>
      <c r="T41"/>
      <c r="U41"/>
    </row>
    <row r="42" spans="1:21" ht="12.75" customHeight="1">
      <c r="A42" s="73" t="str">
        <f>'t1'!A42</f>
        <v>POSIZIONE ECONOMICA A5</v>
      </c>
      <c r="B42" s="87" t="str">
        <f>'t1'!B42</f>
        <v>0A5000</v>
      </c>
      <c r="C42" s="90"/>
      <c r="D42" s="95"/>
      <c r="E42" s="90"/>
      <c r="F42" s="95"/>
      <c r="G42" s="90"/>
      <c r="H42" s="95"/>
      <c r="I42" s="307"/>
      <c r="J42" s="89"/>
      <c r="K42" s="90"/>
      <c r="L42" s="95"/>
      <c r="M42" s="96"/>
      <c r="N42" s="95"/>
      <c r="O42" s="248">
        <f t="shared" si="0"/>
        <v>0</v>
      </c>
      <c r="P42" s="249">
        <f t="shared" si="1"/>
        <v>0</v>
      </c>
      <c r="R42"/>
      <c r="S42"/>
      <c r="T42"/>
      <c r="U42"/>
    </row>
    <row r="43" spans="1:21" ht="12.75" customHeight="1">
      <c r="A43" s="73" t="str">
        <f>'t1'!A43</f>
        <v>POSIZIONE ECONOMICA A4</v>
      </c>
      <c r="B43" s="87" t="str">
        <f>'t1'!B43</f>
        <v>028000</v>
      </c>
      <c r="C43" s="90">
        <v>1</v>
      </c>
      <c r="D43" s="95"/>
      <c r="E43" s="90"/>
      <c r="F43" s="95"/>
      <c r="G43" s="90"/>
      <c r="H43" s="95"/>
      <c r="I43" s="307"/>
      <c r="J43" s="89"/>
      <c r="K43" s="90"/>
      <c r="L43" s="95"/>
      <c r="M43" s="96"/>
      <c r="N43" s="95"/>
      <c r="O43" s="248">
        <f t="shared" si="0"/>
        <v>1</v>
      </c>
      <c r="P43" s="249">
        <f t="shared" si="1"/>
        <v>0</v>
      </c>
      <c r="R43"/>
      <c r="S43"/>
      <c r="T43"/>
      <c r="U43"/>
    </row>
    <row r="44" spans="1:21" ht="12.75" customHeight="1">
      <c r="A44" s="73" t="str">
        <f>'t1'!A44</f>
        <v>POSIZIONE ECONOMICA A3</v>
      </c>
      <c r="B44" s="87" t="str">
        <f>'t1'!B44</f>
        <v>027000</v>
      </c>
      <c r="C44" s="90"/>
      <c r="D44" s="95"/>
      <c r="E44" s="90"/>
      <c r="F44" s="95"/>
      <c r="G44" s="90"/>
      <c r="H44" s="95"/>
      <c r="I44" s="307"/>
      <c r="J44" s="89"/>
      <c r="K44" s="90"/>
      <c r="L44" s="95"/>
      <c r="M44" s="96"/>
      <c r="N44" s="95"/>
      <c r="O44" s="248">
        <f t="shared" si="0"/>
        <v>0</v>
      </c>
      <c r="P44" s="249">
        <f t="shared" si="1"/>
        <v>0</v>
      </c>
      <c r="R44"/>
      <c r="S44"/>
      <c r="T44"/>
      <c r="U44"/>
    </row>
    <row r="45" spans="1:21" ht="12.75" customHeight="1">
      <c r="A45" s="73" t="str">
        <f>'t1'!A45</f>
        <v>POSIZIONE ECONOMICA A2</v>
      </c>
      <c r="B45" s="87" t="str">
        <f>'t1'!B45</f>
        <v>025000</v>
      </c>
      <c r="C45" s="90"/>
      <c r="D45" s="95"/>
      <c r="E45" s="90"/>
      <c r="F45" s="95"/>
      <c r="G45" s="90"/>
      <c r="H45" s="95"/>
      <c r="I45" s="307"/>
      <c r="J45" s="89"/>
      <c r="K45" s="90"/>
      <c r="L45" s="95"/>
      <c r="M45" s="96"/>
      <c r="N45" s="95"/>
      <c r="O45" s="248">
        <f t="shared" si="0"/>
        <v>0</v>
      </c>
      <c r="P45" s="249">
        <f t="shared" si="1"/>
        <v>0</v>
      </c>
      <c r="R45"/>
      <c r="S45"/>
      <c r="T45"/>
      <c r="U45"/>
    </row>
    <row r="46" spans="1:21" ht="12.75" customHeight="1">
      <c r="A46" s="73" t="str">
        <f>'t1'!A46</f>
        <v>POSIZIONE ECONOMICA DI ACCESSO A1</v>
      </c>
      <c r="B46" s="87" t="str">
        <f>'t1'!B46</f>
        <v>053000</v>
      </c>
      <c r="C46" s="90"/>
      <c r="D46" s="95"/>
      <c r="E46" s="90"/>
      <c r="F46" s="95"/>
      <c r="G46" s="90"/>
      <c r="H46" s="95"/>
      <c r="I46" s="307"/>
      <c r="J46" s="89"/>
      <c r="K46" s="90"/>
      <c r="L46" s="95"/>
      <c r="M46" s="96"/>
      <c r="N46" s="95"/>
      <c r="O46" s="248">
        <f t="shared" si="0"/>
        <v>0</v>
      </c>
      <c r="P46" s="249">
        <f t="shared" si="1"/>
        <v>0</v>
      </c>
      <c r="R46"/>
      <c r="S46"/>
      <c r="T46"/>
      <c r="U46"/>
    </row>
    <row r="47" spans="1:21" ht="12.75" customHeight="1">
      <c r="A47" s="73" t="str">
        <f>'t1'!A47</f>
        <v>CONTRATTISTI (a)</v>
      </c>
      <c r="B47" s="87" t="str">
        <f>'t1'!B47</f>
        <v>000061</v>
      </c>
      <c r="C47" s="90"/>
      <c r="D47" s="95"/>
      <c r="E47" s="90"/>
      <c r="F47" s="95"/>
      <c r="G47" s="90"/>
      <c r="H47" s="95"/>
      <c r="I47" s="307"/>
      <c r="J47" s="89"/>
      <c r="K47" s="90"/>
      <c r="L47" s="95"/>
      <c r="M47" s="96"/>
      <c r="N47" s="95"/>
      <c r="O47" s="248">
        <f t="shared" si="0"/>
        <v>0</v>
      </c>
      <c r="P47" s="249">
        <f t="shared" si="1"/>
        <v>0</v>
      </c>
      <c r="R47"/>
      <c r="S47"/>
      <c r="T47"/>
      <c r="U47"/>
    </row>
    <row r="48" spans="1:21" ht="12.75" customHeight="1" thickBot="1">
      <c r="A48" s="73" t="str">
        <f>'t1'!A48</f>
        <v>COLLABORATORE A TEMPO DETERMIN. (b)</v>
      </c>
      <c r="B48" s="87" t="str">
        <f>'t1'!B48</f>
        <v>000096</v>
      </c>
      <c r="C48" s="90"/>
      <c r="D48" s="95"/>
      <c r="E48" s="90"/>
      <c r="F48" s="95"/>
      <c r="G48" s="90"/>
      <c r="H48" s="95"/>
      <c r="I48" s="307"/>
      <c r="J48" s="89"/>
      <c r="K48" s="90"/>
      <c r="L48" s="95"/>
      <c r="M48" s="96"/>
      <c r="N48" s="95"/>
      <c r="O48" s="309">
        <f t="shared" si="0"/>
        <v>0</v>
      </c>
      <c r="P48" s="310">
        <f t="shared" si="1"/>
        <v>0</v>
      </c>
      <c r="R48"/>
      <c r="S48"/>
      <c r="T48"/>
      <c r="U48"/>
    </row>
    <row r="49" spans="1:21" ht="13.5" customHeight="1" thickBot="1" thickTop="1">
      <c r="A49" s="126" t="s">
        <v>69</v>
      </c>
      <c r="B49" s="45"/>
      <c r="C49" s="250">
        <f aca="true" t="shared" si="2" ref="C49:P49">SUM(C6:C48)</f>
        <v>1</v>
      </c>
      <c r="D49" s="251">
        <f t="shared" si="2"/>
        <v>0</v>
      </c>
      <c r="E49" s="250">
        <f t="shared" si="2"/>
        <v>1</v>
      </c>
      <c r="F49" s="251">
        <f t="shared" si="2"/>
        <v>0</v>
      </c>
      <c r="G49" s="250">
        <f t="shared" si="2"/>
        <v>0</v>
      </c>
      <c r="H49" s="251">
        <f t="shared" si="2"/>
        <v>0</v>
      </c>
      <c r="I49" s="250">
        <f>SUM(I6:I48)</f>
        <v>0</v>
      </c>
      <c r="J49" s="306">
        <f>SUM(J6:J48)</f>
        <v>0</v>
      </c>
      <c r="K49" s="250">
        <f t="shared" si="2"/>
        <v>0</v>
      </c>
      <c r="L49" s="251">
        <f t="shared" si="2"/>
        <v>0</v>
      </c>
      <c r="M49" s="250">
        <f t="shared" si="2"/>
        <v>1</v>
      </c>
      <c r="N49" s="251">
        <f t="shared" si="2"/>
        <v>0</v>
      </c>
      <c r="O49" s="250">
        <f t="shared" si="2"/>
        <v>3</v>
      </c>
      <c r="P49" s="311">
        <f t="shared" si="2"/>
        <v>0</v>
      </c>
      <c r="R49"/>
      <c r="S49"/>
      <c r="T49"/>
      <c r="U49"/>
    </row>
    <row r="50" ht="18.75" customHeight="1">
      <c r="A50" s="27" t="s">
        <v>75</v>
      </c>
    </row>
    <row r="51" spans="1:12" ht="11.25">
      <c r="A51" s="25" t="s">
        <v>99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ht="11.25">
      <c r="A52" s="25" t="s">
        <v>244</v>
      </c>
    </row>
  </sheetData>
  <sheetProtection password="EA98" sheet="1" objects="1" scenarios="1" formatColumns="0" selectLockedCells="1"/>
  <mergeCells count="4">
    <mergeCell ref="L2:P2"/>
    <mergeCell ref="A1:N1"/>
    <mergeCell ref="G4:H4"/>
    <mergeCell ref="I4:J4"/>
  </mergeCells>
  <printOptions horizontalCentered="1" verticalCentered="1"/>
  <pageMargins left="0" right="0" top="0.17" bottom="0.17" header="0.19" footer="0.19"/>
  <pageSetup fitToHeight="1" fitToWidth="1"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6"/>
  <dimension ref="A1:M39"/>
  <sheetViews>
    <sheetView showGridLines="0" tabSelected="1" zoomScale="75" zoomScaleNormal="75" zoomScalePageLayoutView="0" workbookViewId="0" topLeftCell="A1">
      <selection activeCell="C24" sqref="C24"/>
    </sheetView>
  </sheetViews>
  <sheetFormatPr defaultColWidth="9.33203125" defaultRowHeight="10.5"/>
  <cols>
    <col min="1" max="1" width="57" style="167" customWidth="1"/>
    <col min="2" max="2" width="11.5" style="179" bestFit="1" customWidth="1"/>
    <col min="3" max="3" width="20.66015625" style="167" customWidth="1"/>
    <col min="4" max="4" width="2.83203125" style="167" customWidth="1"/>
    <col min="5" max="5" width="56.16015625" style="167" customWidth="1"/>
    <col min="6" max="6" width="11.66015625" style="167" customWidth="1"/>
    <col min="7" max="7" width="19.83203125" style="167" customWidth="1"/>
    <col min="8" max="12" width="9.33203125" style="167" customWidth="1"/>
  </cols>
  <sheetData>
    <row r="1" spans="1:13" s="5" customFormat="1" ht="43.5" customHeight="1">
      <c r="A1" s="830" t="str">
        <f>'t1'!A1</f>
        <v>COMPARTO REGIONI ED AUTONOMIE LOCALI</v>
      </c>
      <c r="B1" s="830"/>
      <c r="C1" s="830"/>
      <c r="D1" s="830"/>
      <c r="E1" s="830"/>
      <c r="F1" s="830"/>
      <c r="G1" s="830"/>
      <c r="H1" s="230" t="s">
        <v>164</v>
      </c>
      <c r="I1" s="165"/>
      <c r="J1" s="165"/>
      <c r="K1" s="165"/>
      <c r="L1" s="166"/>
      <c r="M1"/>
    </row>
    <row r="2" spans="2:7" ht="57" customHeight="1" thickBot="1">
      <c r="B2" s="167"/>
      <c r="E2" s="829"/>
      <c r="F2" s="829"/>
      <c r="G2" s="829"/>
    </row>
    <row r="3" spans="1:12" ht="42.75" customHeight="1" thickBot="1">
      <c r="A3" s="877"/>
      <c r="B3" s="878"/>
      <c r="C3" s="878"/>
      <c r="D3" s="878"/>
      <c r="E3" s="878"/>
      <c r="F3" s="879"/>
      <c r="G3" s="187"/>
      <c r="H3" s="880" t="s">
        <v>103</v>
      </c>
      <c r="I3" s="881"/>
      <c r="J3" s="881"/>
      <c r="K3" s="881"/>
      <c r="L3" s="882"/>
    </row>
    <row r="4" spans="1:12" ht="25.5" customHeight="1">
      <c r="A4" s="168" t="s">
        <v>95</v>
      </c>
      <c r="B4" s="169"/>
      <c r="C4" s="170"/>
      <c r="D4" s="171"/>
      <c r="E4" s="168" t="s">
        <v>106</v>
      </c>
      <c r="F4" s="172"/>
      <c r="G4" s="173"/>
      <c r="H4" s="862" t="str">
        <f>IF(C28=G28,"OK","ATTENZIONE IL TOTALE DELLE ENTRATE NON COINCIDE CON IL TOTALE DELLE USCITE")</f>
        <v>OK</v>
      </c>
      <c r="I4" s="863"/>
      <c r="J4" s="863"/>
      <c r="K4" s="863"/>
      <c r="L4" s="864"/>
    </row>
    <row r="5" spans="1:12" ht="18" customHeight="1">
      <c r="A5" s="174" t="s">
        <v>80</v>
      </c>
      <c r="B5" s="82" t="s">
        <v>81</v>
      </c>
      <c r="C5" s="175" t="s">
        <v>104</v>
      </c>
      <c r="D5" s="58"/>
      <c r="E5" s="174" t="s">
        <v>80</v>
      </c>
      <c r="F5" s="54" t="s">
        <v>81</v>
      </c>
      <c r="G5" s="176" t="s">
        <v>104</v>
      </c>
      <c r="H5" s="865"/>
      <c r="I5" s="866"/>
      <c r="J5" s="866"/>
      <c r="K5" s="866"/>
      <c r="L5" s="867"/>
    </row>
    <row r="6" spans="1:12" ht="18" customHeight="1">
      <c r="A6" s="83" t="s">
        <v>407</v>
      </c>
      <c r="B6" s="82" t="s">
        <v>212</v>
      </c>
      <c r="C6" s="122">
        <v>557580</v>
      </c>
      <c r="D6" s="183"/>
      <c r="E6" s="83" t="s">
        <v>432</v>
      </c>
      <c r="F6" s="54" t="s">
        <v>221</v>
      </c>
      <c r="G6" s="123"/>
      <c r="H6" s="865"/>
      <c r="I6" s="866"/>
      <c r="J6" s="866"/>
      <c r="K6" s="866"/>
      <c r="L6" s="867"/>
    </row>
    <row r="7" spans="1:12" ht="18" customHeight="1">
      <c r="A7" s="83" t="s">
        <v>408</v>
      </c>
      <c r="B7" s="82" t="s">
        <v>213</v>
      </c>
      <c r="C7" s="122">
        <v>32403</v>
      </c>
      <c r="D7" s="183"/>
      <c r="E7" s="83" t="s">
        <v>433</v>
      </c>
      <c r="F7" s="54" t="s">
        <v>222</v>
      </c>
      <c r="G7" s="122">
        <v>279802</v>
      </c>
      <c r="H7" s="865"/>
      <c r="I7" s="866"/>
      <c r="J7" s="866"/>
      <c r="K7" s="866"/>
      <c r="L7" s="867"/>
    </row>
    <row r="8" spans="1:12" ht="18" customHeight="1">
      <c r="A8" s="83" t="s">
        <v>409</v>
      </c>
      <c r="B8" s="82" t="s">
        <v>214</v>
      </c>
      <c r="C8" s="122"/>
      <c r="D8" s="183"/>
      <c r="E8" s="83" t="s">
        <v>434</v>
      </c>
      <c r="F8" s="54" t="s">
        <v>223</v>
      </c>
      <c r="G8" s="123"/>
      <c r="H8" s="865"/>
      <c r="I8" s="866"/>
      <c r="J8" s="866"/>
      <c r="K8" s="866"/>
      <c r="L8" s="867"/>
    </row>
    <row r="9" spans="1:12" ht="18" customHeight="1">
      <c r="A9" s="83" t="s">
        <v>410</v>
      </c>
      <c r="B9" s="82" t="s">
        <v>215</v>
      </c>
      <c r="C9" s="122"/>
      <c r="D9" s="183"/>
      <c r="E9" s="83" t="s">
        <v>435</v>
      </c>
      <c r="F9" s="54" t="s">
        <v>224</v>
      </c>
      <c r="G9" s="123">
        <v>208993</v>
      </c>
      <c r="H9" s="865"/>
      <c r="I9" s="866"/>
      <c r="J9" s="866"/>
      <c r="K9" s="866"/>
      <c r="L9" s="867"/>
    </row>
    <row r="10" spans="1:12" ht="18" customHeight="1">
      <c r="A10" s="83" t="s">
        <v>411</v>
      </c>
      <c r="B10" s="82" t="s">
        <v>216</v>
      </c>
      <c r="C10" s="122">
        <v>77432</v>
      </c>
      <c r="D10" s="183"/>
      <c r="E10" s="83" t="s">
        <v>436</v>
      </c>
      <c r="F10" s="54" t="s">
        <v>225</v>
      </c>
      <c r="G10" s="123"/>
      <c r="H10" s="865"/>
      <c r="I10" s="866"/>
      <c r="J10" s="866"/>
      <c r="K10" s="866"/>
      <c r="L10" s="867"/>
    </row>
    <row r="11" spans="1:12" ht="18" customHeight="1">
      <c r="A11" s="83" t="s">
        <v>412</v>
      </c>
      <c r="B11" s="82" t="s">
        <v>217</v>
      </c>
      <c r="C11" s="122"/>
      <c r="D11" s="183"/>
      <c r="E11" s="83" t="s">
        <v>437</v>
      </c>
      <c r="F11" s="54" t="s">
        <v>226</v>
      </c>
      <c r="G11" s="123">
        <v>29774</v>
      </c>
      <c r="H11" s="865"/>
      <c r="I11" s="866"/>
      <c r="J11" s="866"/>
      <c r="K11" s="866"/>
      <c r="L11" s="867"/>
    </row>
    <row r="12" spans="1:12" ht="18" customHeight="1">
      <c r="A12" s="83" t="s">
        <v>413</v>
      </c>
      <c r="B12" s="82" t="s">
        <v>218</v>
      </c>
      <c r="C12" s="122"/>
      <c r="D12" s="183"/>
      <c r="E12" s="83" t="s">
        <v>438</v>
      </c>
      <c r="F12" s="54" t="s">
        <v>227</v>
      </c>
      <c r="G12" s="122">
        <v>5850</v>
      </c>
      <c r="H12" s="865"/>
      <c r="I12" s="866"/>
      <c r="J12" s="866"/>
      <c r="K12" s="866"/>
      <c r="L12" s="867"/>
    </row>
    <row r="13" spans="1:12" ht="18" customHeight="1">
      <c r="A13" s="83" t="s">
        <v>414</v>
      </c>
      <c r="B13" s="82" t="s">
        <v>240</v>
      </c>
      <c r="C13" s="122"/>
      <c r="D13" s="183"/>
      <c r="E13" s="83" t="s">
        <v>439</v>
      </c>
      <c r="F13" s="54" t="s">
        <v>228</v>
      </c>
      <c r="G13" s="123"/>
      <c r="H13" s="865"/>
      <c r="I13" s="866"/>
      <c r="J13" s="866"/>
      <c r="K13" s="866"/>
      <c r="L13" s="867"/>
    </row>
    <row r="14" spans="1:12" ht="18" customHeight="1" thickBot="1">
      <c r="A14" s="83" t="s">
        <v>415</v>
      </c>
      <c r="B14" s="82" t="s">
        <v>241</v>
      </c>
      <c r="C14" s="122"/>
      <c r="D14" s="183"/>
      <c r="E14" s="83" t="s">
        <v>440</v>
      </c>
      <c r="F14" s="54" t="s">
        <v>229</v>
      </c>
      <c r="G14" s="123"/>
      <c r="H14" s="868"/>
      <c r="I14" s="869"/>
      <c r="J14" s="869"/>
      <c r="K14" s="869"/>
      <c r="L14" s="870"/>
    </row>
    <row r="15" spans="1:12" ht="18" customHeight="1">
      <c r="A15" s="125" t="s">
        <v>416</v>
      </c>
      <c r="B15" s="82" t="s">
        <v>242</v>
      </c>
      <c r="C15" s="122"/>
      <c r="D15" s="183"/>
      <c r="E15" s="83" t="s">
        <v>441</v>
      </c>
      <c r="F15" s="81" t="s">
        <v>230</v>
      </c>
      <c r="G15" s="123"/>
      <c r="H15" s="871"/>
      <c r="I15" s="872"/>
      <c r="J15" s="872"/>
      <c r="K15" s="872"/>
      <c r="L15" s="873"/>
    </row>
    <row r="16" spans="1:12" ht="18" customHeight="1">
      <c r="A16" s="125" t="s">
        <v>417</v>
      </c>
      <c r="B16" s="82" t="s">
        <v>418</v>
      </c>
      <c r="C16" s="122"/>
      <c r="D16" s="183"/>
      <c r="E16" s="83" t="s">
        <v>442</v>
      </c>
      <c r="F16" s="54" t="s">
        <v>231</v>
      </c>
      <c r="G16" s="123"/>
      <c r="H16" s="883"/>
      <c r="I16" s="884"/>
      <c r="J16" s="884"/>
      <c r="K16" s="884"/>
      <c r="L16" s="885"/>
    </row>
    <row r="17" spans="1:12" ht="18" customHeight="1" thickBot="1">
      <c r="A17" s="83" t="s">
        <v>419</v>
      </c>
      <c r="B17" s="82" t="s">
        <v>420</v>
      </c>
      <c r="C17" s="122"/>
      <c r="D17" s="183"/>
      <c r="E17" s="83" t="s">
        <v>443</v>
      </c>
      <c r="F17" s="54" t="s">
        <v>232</v>
      </c>
      <c r="G17" s="123"/>
      <c r="H17" s="874"/>
      <c r="I17" s="875"/>
      <c r="J17" s="875"/>
      <c r="K17" s="875"/>
      <c r="L17" s="876"/>
    </row>
    <row r="18" spans="1:12" ht="18" customHeight="1">
      <c r="A18" s="177" t="s">
        <v>421</v>
      </c>
      <c r="B18" s="82" t="s">
        <v>422</v>
      </c>
      <c r="C18" s="122"/>
      <c r="D18" s="183"/>
      <c r="E18" s="83" t="s">
        <v>444</v>
      </c>
      <c r="F18" s="54" t="s">
        <v>233</v>
      </c>
      <c r="G18" s="123">
        <v>86652</v>
      </c>
      <c r="H18" s="865"/>
      <c r="I18" s="866"/>
      <c r="J18" s="866"/>
      <c r="K18" s="866"/>
      <c r="L18" s="867"/>
    </row>
    <row r="19" spans="1:12" ht="18" customHeight="1">
      <c r="A19" s="83" t="s">
        <v>423</v>
      </c>
      <c r="B19" s="54" t="s">
        <v>424</v>
      </c>
      <c r="C19" s="122"/>
      <c r="D19" s="183"/>
      <c r="E19" s="83" t="s">
        <v>155</v>
      </c>
      <c r="F19" s="54" t="s">
        <v>156</v>
      </c>
      <c r="G19" s="123">
        <v>56344</v>
      </c>
      <c r="H19" s="865"/>
      <c r="I19" s="866"/>
      <c r="J19" s="866"/>
      <c r="K19" s="866"/>
      <c r="L19" s="867"/>
    </row>
    <row r="20" spans="1:12" ht="18" customHeight="1">
      <c r="A20" s="83" t="s">
        <v>425</v>
      </c>
      <c r="B20" s="54" t="s">
        <v>426</v>
      </c>
      <c r="C20" s="122"/>
      <c r="D20" s="183"/>
      <c r="E20" s="83" t="s">
        <v>461</v>
      </c>
      <c r="F20" s="184" t="s">
        <v>460</v>
      </c>
      <c r="G20" s="123"/>
      <c r="H20" s="865"/>
      <c r="I20" s="866"/>
      <c r="J20" s="866"/>
      <c r="K20" s="866"/>
      <c r="L20" s="867"/>
    </row>
    <row r="21" spans="1:12" ht="18" customHeight="1">
      <c r="A21" s="83" t="s">
        <v>427</v>
      </c>
      <c r="B21" s="54" t="s">
        <v>428</v>
      </c>
      <c r="C21" s="122"/>
      <c r="D21" s="183"/>
      <c r="E21" s="83"/>
      <c r="F21" s="54"/>
      <c r="G21" s="124"/>
      <c r="H21" s="865"/>
      <c r="I21" s="866"/>
      <c r="J21" s="866"/>
      <c r="K21" s="866"/>
      <c r="L21" s="867"/>
    </row>
    <row r="22" spans="1:12" ht="18" customHeight="1">
      <c r="A22" s="83" t="s">
        <v>429</v>
      </c>
      <c r="B22" s="54" t="s">
        <v>243</v>
      </c>
      <c r="C22" s="122"/>
      <c r="D22" s="183"/>
      <c r="E22" s="83"/>
      <c r="F22" s="54"/>
      <c r="G22" s="124"/>
      <c r="H22" s="865"/>
      <c r="I22" s="866"/>
      <c r="J22" s="866"/>
      <c r="K22" s="866"/>
      <c r="L22" s="867"/>
    </row>
    <row r="23" spans="1:12" ht="18" customHeight="1">
      <c r="A23" s="83" t="s">
        <v>430</v>
      </c>
      <c r="B23" s="54" t="s">
        <v>219</v>
      </c>
      <c r="C23" s="122"/>
      <c r="D23" s="183"/>
      <c r="E23" s="83"/>
      <c r="F23" s="54"/>
      <c r="G23" s="124"/>
      <c r="H23" s="865"/>
      <c r="I23" s="866"/>
      <c r="J23" s="866"/>
      <c r="K23" s="866"/>
      <c r="L23" s="867"/>
    </row>
    <row r="24" spans="1:12" ht="18" customHeight="1">
      <c r="A24" s="83" t="s">
        <v>431</v>
      </c>
      <c r="B24" s="54" t="s">
        <v>220</v>
      </c>
      <c r="C24" s="122"/>
      <c r="D24" s="183"/>
      <c r="E24" s="83"/>
      <c r="F24" s="54"/>
      <c r="G24" s="124"/>
      <c r="H24" s="865"/>
      <c r="I24" s="866"/>
      <c r="J24" s="866"/>
      <c r="K24" s="866"/>
      <c r="L24" s="867"/>
    </row>
    <row r="25" spans="1:12" ht="18" customHeight="1">
      <c r="A25" s="83" t="s">
        <v>157</v>
      </c>
      <c r="B25" s="54" t="s">
        <v>150</v>
      </c>
      <c r="C25" s="122"/>
      <c r="D25" s="183"/>
      <c r="E25" s="83"/>
      <c r="F25" s="81"/>
      <c r="G25" s="124"/>
      <c r="H25" s="865"/>
      <c r="I25" s="866"/>
      <c r="J25" s="866"/>
      <c r="K25" s="866"/>
      <c r="L25" s="867"/>
    </row>
    <row r="26" spans="1:12" ht="18" customHeight="1">
      <c r="A26" s="83" t="s">
        <v>151</v>
      </c>
      <c r="B26" s="54" t="s">
        <v>152</v>
      </c>
      <c r="C26" s="122"/>
      <c r="D26" s="183"/>
      <c r="E26" s="83"/>
      <c r="F26" s="54"/>
      <c r="G26" s="124"/>
      <c r="H26" s="865"/>
      <c r="I26" s="866"/>
      <c r="J26" s="866"/>
      <c r="K26" s="866"/>
      <c r="L26" s="867"/>
    </row>
    <row r="27" spans="1:12" ht="18" customHeight="1" thickBot="1">
      <c r="A27" s="83" t="s">
        <v>153</v>
      </c>
      <c r="B27" s="54" t="s">
        <v>154</v>
      </c>
      <c r="C27" s="122"/>
      <c r="D27" s="183"/>
      <c r="E27" s="83"/>
      <c r="F27" s="184"/>
      <c r="G27" s="124"/>
      <c r="H27" s="865"/>
      <c r="I27" s="866"/>
      <c r="J27" s="866"/>
      <c r="K27" s="866"/>
      <c r="L27" s="867"/>
    </row>
    <row r="28" spans="1:12" ht="18" customHeight="1" thickBot="1">
      <c r="A28" s="56" t="s">
        <v>69</v>
      </c>
      <c r="B28" s="55"/>
      <c r="C28" s="252">
        <f>SUM(C6:C27)</f>
        <v>667415</v>
      </c>
      <c r="D28" s="76"/>
      <c r="E28" s="178" t="s">
        <v>69</v>
      </c>
      <c r="F28" s="57"/>
      <c r="G28" s="253">
        <f>SUM(G6:G27)</f>
        <v>667415</v>
      </c>
      <c r="H28" s="868"/>
      <c r="I28" s="869"/>
      <c r="J28" s="869"/>
      <c r="K28" s="869"/>
      <c r="L28" s="870"/>
    </row>
    <row r="29" ht="18" customHeight="1"/>
    <row r="30" ht="10.5">
      <c r="A30" s="181" t="s">
        <v>100</v>
      </c>
    </row>
    <row r="35" ht="9" customHeight="1"/>
    <row r="36" ht="10.5" hidden="1"/>
    <row r="37" ht="8.25" customHeight="1" hidden="1"/>
    <row r="38" spans="1:12" s="74" customFormat="1" ht="23.25" customHeight="1">
      <c r="A38" s="180"/>
      <c r="B38" s="182"/>
      <c r="C38" s="180"/>
      <c r="D38" s="180"/>
      <c r="E38" s="180"/>
      <c r="F38" s="180"/>
      <c r="G38" s="180"/>
      <c r="H38" s="180"/>
      <c r="I38" s="180"/>
      <c r="J38" s="180"/>
      <c r="K38" s="180"/>
      <c r="L38" s="180"/>
    </row>
    <row r="39" spans="1:12" s="74" customFormat="1" ht="10.5">
      <c r="A39" s="180"/>
      <c r="B39" s="182"/>
      <c r="C39" s="180"/>
      <c r="D39" s="180"/>
      <c r="E39" s="180"/>
      <c r="F39" s="180"/>
      <c r="G39" s="180"/>
      <c r="H39" s="180"/>
      <c r="I39" s="180"/>
      <c r="J39" s="180"/>
      <c r="K39" s="180"/>
      <c r="L39" s="180"/>
    </row>
  </sheetData>
  <sheetProtection password="EA98" sheet="1" objects="1" scenarios="1" formatColumns="0" selectLockedCells="1"/>
  <mergeCells count="7">
    <mergeCell ref="A1:G1"/>
    <mergeCell ref="E2:G2"/>
    <mergeCell ref="H18:L28"/>
    <mergeCell ref="H15:L17"/>
    <mergeCell ref="H4:L14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313" customWidth="1"/>
    <col min="2" max="2" width="25.83203125" style="314" customWidth="1"/>
    <col min="3" max="3" width="5.5" style="314" customWidth="1"/>
    <col min="4" max="4" width="56.16015625" style="314" customWidth="1"/>
    <col min="5" max="5" width="22.5" style="314" customWidth="1"/>
    <col min="6" max="6" width="23.16015625" style="314" customWidth="1"/>
    <col min="7" max="7" width="21.5" style="314" customWidth="1"/>
    <col min="8" max="8" width="25.5" style="400" customWidth="1"/>
    <col min="9" max="9" width="0" style="400" hidden="1" customWidth="1"/>
    <col min="10" max="16384" width="12.83203125" style="400" customWidth="1"/>
  </cols>
  <sheetData>
    <row r="1" spans="8:9" ht="54.75" customHeight="1">
      <c r="H1" s="341" t="s">
        <v>234</v>
      </c>
      <c r="I1" s="190"/>
    </row>
    <row r="2" spans="2:9" ht="54.75" customHeight="1">
      <c r="B2" s="769" t="str">
        <f>IF(SI_1!G51&gt;0,"LA COMPILAZIONE DI QUESTA APPENDICE E' OBBLIGATORIA","")</f>
        <v>LA COMPILAZIONE DI QUESTA APPENDICE E' OBBLIGATORIA</v>
      </c>
      <c r="C2" s="769"/>
      <c r="D2" s="769"/>
      <c r="E2" s="769"/>
      <c r="F2" s="769"/>
      <c r="G2" s="769"/>
      <c r="H2" s="341"/>
      <c r="I2" s="190"/>
    </row>
    <row r="3" spans="1:9" ht="26.25" customHeight="1" thickBot="1">
      <c r="A3" s="336"/>
      <c r="B3" s="332"/>
      <c r="C3" s="332"/>
      <c r="D3" s="333" t="str">
        <f>'t1'!A1</f>
        <v>COMPARTO REGIONI ED AUTONOMIE LOCALI</v>
      </c>
      <c r="E3" s="332"/>
      <c r="F3" s="332"/>
      <c r="G3" s="332"/>
      <c r="H3" s="342"/>
      <c r="I3" s="190"/>
    </row>
    <row r="4" spans="2:9" ht="12">
      <c r="B4" s="315"/>
      <c r="C4" s="315"/>
      <c r="D4" s="315"/>
      <c r="E4" s="315"/>
      <c r="F4" s="315"/>
      <c r="G4" s="315"/>
      <c r="H4" s="343"/>
      <c r="I4" s="190"/>
    </row>
    <row r="5" spans="1:9" ht="15">
      <c r="A5" s="316"/>
      <c r="B5" s="317"/>
      <c r="C5" s="318"/>
      <c r="D5" s="317"/>
      <c r="E5" s="317"/>
      <c r="G5" s="344" t="s">
        <v>51</v>
      </c>
      <c r="H5" s="343"/>
      <c r="I5" s="190"/>
    </row>
    <row r="6" spans="1:9" ht="17.25" customHeight="1">
      <c r="A6" s="316" t="s">
        <v>159</v>
      </c>
      <c r="B6" s="319" t="s">
        <v>276</v>
      </c>
      <c r="C6" s="320"/>
      <c r="G6" s="327"/>
      <c r="H6" s="343"/>
      <c r="I6" s="190"/>
    </row>
    <row r="7" spans="1:9" ht="20.25" customHeight="1">
      <c r="A7" s="316"/>
      <c r="C7" s="320"/>
      <c r="D7" s="317" t="s">
        <v>40</v>
      </c>
      <c r="G7" s="349"/>
      <c r="H7" s="770" t="str">
        <f>IF(SUM(G7:G9)&lt;&gt;SI_1!G51,"LA SOMMA DEI VALORI DEVE ESSERE UGUALE A "&amp;SI_1!G51,"")</f>
        <v>LA SOMMA DEI VALORI DEVE ESSERE UGUALE A 1</v>
      </c>
      <c r="I7" s="190"/>
    </row>
    <row r="8" spans="1:9" ht="20.25" customHeight="1">
      <c r="A8" s="316"/>
      <c r="C8" s="320"/>
      <c r="D8" s="317" t="s">
        <v>41</v>
      </c>
      <c r="G8" s="349"/>
      <c r="H8" s="770"/>
      <c r="I8" s="190"/>
    </row>
    <row r="9" spans="1:9" ht="20.25" customHeight="1">
      <c r="A9" s="316"/>
      <c r="C9" s="320"/>
      <c r="D9" s="317" t="s">
        <v>42</v>
      </c>
      <c r="G9" s="349"/>
      <c r="H9" s="770"/>
      <c r="I9" s="359"/>
    </row>
    <row r="10" spans="1:9" ht="17.25" customHeight="1">
      <c r="A10" s="316"/>
      <c r="B10" s="317"/>
      <c r="C10" s="318"/>
      <c r="D10" s="317"/>
      <c r="E10" s="317"/>
      <c r="G10" s="324"/>
      <c r="H10" s="343"/>
      <c r="I10" s="190"/>
    </row>
    <row r="11" spans="1:9" ht="20.25" customHeight="1">
      <c r="A11" s="316" t="s">
        <v>160</v>
      </c>
      <c r="B11" s="345" t="s">
        <v>282</v>
      </c>
      <c r="C11" s="318"/>
      <c r="D11" s="317"/>
      <c r="E11" s="317"/>
      <c r="G11" s="349"/>
      <c r="H11" s="772" t="str">
        <f>IF(SI_1!G51=0,"",IF(AND(G11&lt;=SI_1!G51,G11&gt;0),"","IL VALORE INSERITO DEVE ESSERE &lt;= "&amp;SI_1!G51&amp;" E MAGGIORE DI 0"))</f>
        <v>IL VALORE INSERITO DEVE ESSERE &lt;= 1 E MAGGIORE DI 0</v>
      </c>
      <c r="I11" s="190"/>
    </row>
    <row r="12" spans="1:9" ht="17.25" customHeight="1">
      <c r="A12" s="316"/>
      <c r="B12" s="317"/>
      <c r="C12" s="318"/>
      <c r="D12" s="317"/>
      <c r="E12" s="317"/>
      <c r="G12" s="324"/>
      <c r="H12" s="773"/>
      <c r="I12" s="190"/>
    </row>
    <row r="13" spans="1:9" ht="15" customHeight="1">
      <c r="A13" s="316" t="s">
        <v>168</v>
      </c>
      <c r="B13" s="321" t="s">
        <v>43</v>
      </c>
      <c r="C13" s="318"/>
      <c r="D13" s="317"/>
      <c r="E13" s="317"/>
      <c r="G13" s="324"/>
      <c r="H13" s="343"/>
      <c r="I13" s="190"/>
    </row>
    <row r="14" spans="1:9" ht="20.25" customHeight="1">
      <c r="A14" s="322"/>
      <c r="C14" s="318"/>
      <c r="D14" s="317" t="s">
        <v>44</v>
      </c>
      <c r="E14" s="317"/>
      <c r="G14" s="349"/>
      <c r="H14" s="771" t="str">
        <f>IF(SUM(G14:G17)&lt;&gt;SI_1!G51,"LA SOMMA DEI VALORI DEVE ESSERE UGUALE A "&amp;SI_1!G51,"")</f>
        <v>LA SOMMA DEI VALORI DEVE ESSERE UGUALE A 1</v>
      </c>
      <c r="I14" s="190"/>
    </row>
    <row r="15" spans="1:9" ht="20.25" customHeight="1">
      <c r="A15" s="322"/>
      <c r="C15" s="323"/>
      <c r="D15" s="324" t="s">
        <v>45</v>
      </c>
      <c r="E15" s="324"/>
      <c r="G15" s="349"/>
      <c r="H15" s="771"/>
      <c r="I15" s="190"/>
    </row>
    <row r="16" spans="1:9" ht="20.25" customHeight="1">
      <c r="A16" s="325"/>
      <c r="C16" s="326"/>
      <c r="D16" s="326" t="s">
        <v>46</v>
      </c>
      <c r="E16" s="326"/>
      <c r="G16" s="350"/>
      <c r="H16" s="771"/>
      <c r="I16" s="190"/>
    </row>
    <row r="17" spans="1:9" ht="20.25" customHeight="1">
      <c r="A17" s="325"/>
      <c r="C17" s="326"/>
      <c r="D17" s="326" t="s">
        <v>47</v>
      </c>
      <c r="E17" s="326"/>
      <c r="G17" s="350"/>
      <c r="H17" s="771"/>
      <c r="I17" s="190"/>
    </row>
    <row r="18" spans="1:9" ht="15" customHeight="1">
      <c r="A18" s="322"/>
      <c r="B18" s="317"/>
      <c r="C18" s="317"/>
      <c r="D18" s="317"/>
      <c r="E18" s="317"/>
      <c r="G18" s="317"/>
      <c r="H18" s="346"/>
      <c r="I18" s="190"/>
    </row>
    <row r="19" spans="1:9" ht="20.25" customHeight="1">
      <c r="A19" s="322" t="s">
        <v>169</v>
      </c>
      <c r="B19" s="774" t="s">
        <v>283</v>
      </c>
      <c r="C19" s="775"/>
      <c r="D19" s="775"/>
      <c r="E19" s="775"/>
      <c r="F19" s="775"/>
      <c r="G19" s="349"/>
      <c r="H19" s="772" t="str">
        <f>IF(SI_1!G51=0,"",IF(AND(G19&lt;=SI_1!G51,G19&gt;0),"","IL VALORE INSERITO DEVE ESSERE &lt;= "&amp;SI_1!G51&amp;" E MAGGIORE DI 0"))</f>
        <v>IL VALORE INSERITO DEVE ESSERE &lt;= 1 E MAGGIORE DI 0</v>
      </c>
      <c r="I19" s="190"/>
    </row>
    <row r="20" spans="1:9" ht="33.75" customHeight="1">
      <c r="A20" s="322"/>
      <c r="B20" s="775"/>
      <c r="C20" s="775"/>
      <c r="D20" s="775"/>
      <c r="E20" s="775"/>
      <c r="F20" s="775"/>
      <c r="G20" s="317"/>
      <c r="H20" s="773"/>
      <c r="I20" s="190"/>
    </row>
    <row r="21" spans="1:9" ht="15" customHeight="1">
      <c r="A21" s="322"/>
      <c r="B21" s="321" t="s">
        <v>284</v>
      </c>
      <c r="C21" s="317"/>
      <c r="D21" s="317"/>
      <c r="E21" s="317"/>
      <c r="G21" s="317"/>
      <c r="H21" s="346"/>
      <c r="I21" s="190"/>
    </row>
    <row r="22" spans="1:9" ht="20.25" customHeight="1">
      <c r="A22" s="322"/>
      <c r="B22" s="317"/>
      <c r="C22" s="317"/>
      <c r="D22" s="317" t="s">
        <v>48</v>
      </c>
      <c r="E22" s="317"/>
      <c r="G22" s="349"/>
      <c r="H22" s="771">
        <f>IF(SUM(G22:G24)&lt;&gt;G19,"LA SOMMA DEI VALORI DEVE ESSERE UGUALE A "&amp;IF(G19&lt;&gt;0,G19,0),"")</f>
      </c>
      <c r="I22" s="190"/>
    </row>
    <row r="23" spans="1:9" ht="20.25" customHeight="1">
      <c r="A23" s="322"/>
      <c r="B23" s="317"/>
      <c r="C23" s="317"/>
      <c r="D23" s="317" t="s">
        <v>49</v>
      </c>
      <c r="E23" s="317"/>
      <c r="G23" s="349"/>
      <c r="H23" s="771"/>
      <c r="I23" s="190"/>
    </row>
    <row r="24" spans="1:9" ht="20.25" customHeight="1">
      <c r="A24" s="322"/>
      <c r="B24" s="317"/>
      <c r="C24" s="317"/>
      <c r="D24" s="317" t="s">
        <v>50</v>
      </c>
      <c r="E24" s="317"/>
      <c r="G24" s="349"/>
      <c r="H24" s="771"/>
      <c r="I24" s="190">
        <f>SUM(G22:G24,G19,G14:G17,G11,G7:G9)</f>
        <v>0</v>
      </c>
    </row>
    <row r="25" spans="1:9" ht="15" customHeight="1">
      <c r="A25" s="322"/>
      <c r="B25" s="317"/>
      <c r="C25" s="317"/>
      <c r="D25" s="317"/>
      <c r="E25" s="317"/>
      <c r="F25" s="317"/>
      <c r="G25" s="317"/>
      <c r="H25" s="346"/>
      <c r="I25" s="190"/>
    </row>
    <row r="26" spans="1:9" s="401" customFormat="1" ht="15" customHeight="1">
      <c r="A26" s="322"/>
      <c r="B26" s="317"/>
      <c r="C26" s="317"/>
      <c r="D26" s="317"/>
      <c r="E26" s="317"/>
      <c r="F26" s="317"/>
      <c r="G26" s="317"/>
      <c r="H26" s="347"/>
      <c r="I26" s="223"/>
    </row>
    <row r="27" spans="1:9" ht="14.25">
      <c r="A27" s="334"/>
      <c r="B27" s="335"/>
      <c r="C27" s="335"/>
      <c r="D27" s="335"/>
      <c r="E27" s="335"/>
      <c r="F27" s="335"/>
      <c r="G27" s="335"/>
      <c r="H27" s="348"/>
      <c r="I27" s="190"/>
    </row>
    <row r="28" spans="1:8" ht="14.25">
      <c r="A28" s="322"/>
      <c r="B28" s="317"/>
      <c r="C28" s="317"/>
      <c r="D28" s="317"/>
      <c r="E28" s="317"/>
      <c r="F28" s="317"/>
      <c r="G28" s="317"/>
      <c r="H28" s="317"/>
    </row>
    <row r="29" spans="1:8" ht="14.25">
      <c r="A29" s="322"/>
      <c r="B29" s="317"/>
      <c r="C29" s="317"/>
      <c r="D29" s="317"/>
      <c r="E29" s="317"/>
      <c r="F29" s="317"/>
      <c r="G29" s="317"/>
      <c r="H29" s="317"/>
    </row>
    <row r="30" spans="1:8" ht="14.25">
      <c r="A30" s="322"/>
      <c r="B30" s="317"/>
      <c r="C30" s="317"/>
      <c r="D30" s="317"/>
      <c r="E30" s="317"/>
      <c r="F30" s="317"/>
      <c r="G30" s="317"/>
      <c r="H30" s="317"/>
    </row>
    <row r="31" spans="1:8" ht="14.25">
      <c r="A31" s="322"/>
      <c r="B31" s="317"/>
      <c r="C31" s="317"/>
      <c r="D31" s="317"/>
      <c r="E31" s="317"/>
      <c r="F31" s="317"/>
      <c r="G31" s="317"/>
      <c r="H31" s="317"/>
    </row>
    <row r="32" spans="1:8" ht="14.25">
      <c r="A32" s="322"/>
      <c r="B32" s="317"/>
      <c r="C32" s="317"/>
      <c r="D32" s="317"/>
      <c r="E32" s="317"/>
      <c r="F32" s="317"/>
      <c r="G32" s="317"/>
      <c r="H32" s="317"/>
    </row>
    <row r="33" spans="1:8" ht="14.25">
      <c r="A33" s="322"/>
      <c r="B33" s="317"/>
      <c r="C33" s="317"/>
      <c r="D33" s="317"/>
      <c r="E33" s="317"/>
      <c r="F33" s="317"/>
      <c r="G33" s="317"/>
      <c r="H33" s="317"/>
    </row>
    <row r="34" spans="1:8" ht="23.25" customHeight="1">
      <c r="A34" s="322"/>
      <c r="B34" s="317"/>
      <c r="C34" s="317"/>
      <c r="D34" s="317"/>
      <c r="E34" s="317"/>
      <c r="F34" s="317"/>
      <c r="G34" s="317"/>
      <c r="H34" s="317"/>
    </row>
    <row r="35" spans="1:8" ht="23.25" customHeight="1">
      <c r="A35" s="322"/>
      <c r="B35" s="317"/>
      <c r="C35" s="317"/>
      <c r="D35" s="317"/>
      <c r="E35" s="317"/>
      <c r="F35" s="317"/>
      <c r="G35" s="317"/>
      <c r="H35" s="317"/>
    </row>
    <row r="36" spans="1:8" ht="23.25" customHeight="1">
      <c r="A36" s="322"/>
      <c r="B36" s="317"/>
      <c r="C36" s="317"/>
      <c r="D36" s="317"/>
      <c r="E36" s="317"/>
      <c r="F36" s="317"/>
      <c r="G36" s="317"/>
      <c r="H36" s="317"/>
    </row>
    <row r="37" spans="1:8" ht="23.25" customHeight="1">
      <c r="A37" s="322"/>
      <c r="B37" s="317"/>
      <c r="C37" s="317"/>
      <c r="D37" s="317"/>
      <c r="E37" s="317"/>
      <c r="F37" s="317"/>
      <c r="G37" s="317"/>
      <c r="H37" s="317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33">
      <selection activeCell="F37" sqref="F37"/>
    </sheetView>
  </sheetViews>
  <sheetFormatPr defaultColWidth="12.83203125" defaultRowHeight="10.5"/>
  <cols>
    <col min="1" max="1" width="6.83203125" style="706" customWidth="1"/>
    <col min="2" max="2" width="25.83203125" style="714" customWidth="1"/>
    <col min="3" max="3" width="5.5" style="714" customWidth="1"/>
    <col min="4" max="4" width="56.16015625" style="714" customWidth="1"/>
    <col min="5" max="5" width="22.5" style="714" customWidth="1"/>
    <col min="6" max="6" width="23.16015625" style="714" customWidth="1"/>
    <col min="7" max="7" width="21.5" style="714" customWidth="1"/>
    <col min="8" max="8" width="37" style="400" customWidth="1"/>
    <col min="9" max="9" width="4.16015625" style="403" hidden="1" customWidth="1"/>
    <col min="10" max="10" width="11.16015625" style="400" customWidth="1"/>
    <col min="11" max="16384" width="12.83203125" style="400" customWidth="1"/>
  </cols>
  <sheetData>
    <row r="1" spans="2:9" ht="62.25" customHeight="1">
      <c r="B1" s="707"/>
      <c r="C1" s="707"/>
      <c r="D1" s="707"/>
      <c r="E1" s="707"/>
      <c r="F1" s="707"/>
      <c r="G1" s="707"/>
      <c r="H1" s="341" t="s">
        <v>234</v>
      </c>
      <c r="I1" s="340"/>
    </row>
    <row r="2" spans="1:9" ht="26.25" customHeight="1" thickBot="1">
      <c r="A2" s="708"/>
      <c r="B2" s="709"/>
      <c r="C2" s="709"/>
      <c r="D2" s="333" t="str">
        <f>'t1'!A1</f>
        <v>COMPARTO REGIONI ED AUTONOMIE LOCALI</v>
      </c>
      <c r="E2" s="709"/>
      <c r="F2" s="709"/>
      <c r="G2" s="709"/>
      <c r="H2" s="342"/>
      <c r="I2" s="340"/>
    </row>
    <row r="3" spans="2:9" ht="15">
      <c r="B3" s="328"/>
      <c r="C3" s="328"/>
      <c r="D3" s="328"/>
      <c r="E3" s="328"/>
      <c r="F3" s="328"/>
      <c r="G3" s="328"/>
      <c r="H3" s="343"/>
      <c r="I3" s="340"/>
    </row>
    <row r="4" spans="2:9" ht="15" hidden="1">
      <c r="B4" s="324"/>
      <c r="C4" s="323"/>
      <c r="D4" s="324"/>
      <c r="E4" s="324"/>
      <c r="F4" s="344" t="s">
        <v>52</v>
      </c>
      <c r="G4" s="324"/>
      <c r="H4" s="343"/>
      <c r="I4" s="340"/>
    </row>
    <row r="5" spans="2:9" ht="15" hidden="1">
      <c r="B5" s="324"/>
      <c r="C5" s="323"/>
      <c r="D5" s="324"/>
      <c r="E5" s="324"/>
      <c r="F5" s="351"/>
      <c r="G5" s="324"/>
      <c r="H5" s="343"/>
      <c r="I5" s="340"/>
    </row>
    <row r="6" spans="1:9" ht="17.25" customHeight="1" hidden="1">
      <c r="A6" s="706" t="s">
        <v>159</v>
      </c>
      <c r="B6" s="329" t="s">
        <v>256</v>
      </c>
      <c r="C6" s="710"/>
      <c r="D6" s="707"/>
      <c r="E6" s="707"/>
      <c r="F6" s="349"/>
      <c r="G6" s="707"/>
      <c r="H6" s="343"/>
      <c r="I6" s="340"/>
    </row>
    <row r="7" spans="2:9" ht="17.25" customHeight="1" hidden="1">
      <c r="B7" s="324"/>
      <c r="C7" s="323"/>
      <c r="D7" s="324"/>
      <c r="E7" s="324"/>
      <c r="F7" s="324"/>
      <c r="G7" s="324"/>
      <c r="H7" s="343"/>
      <c r="I7" s="340"/>
    </row>
    <row r="8" spans="1:9" ht="15" customHeight="1" hidden="1">
      <c r="A8" s="706" t="s">
        <v>160</v>
      </c>
      <c r="B8" s="361" t="s">
        <v>257</v>
      </c>
      <c r="C8" s="323"/>
      <c r="D8" s="324"/>
      <c r="E8" s="324"/>
      <c r="F8" s="349"/>
      <c r="G8" s="324"/>
      <c r="H8" s="343"/>
      <c r="I8" s="340"/>
    </row>
    <row r="9" spans="2:9" ht="15" customHeight="1" hidden="1">
      <c r="B9" s="362"/>
      <c r="C9" s="323"/>
      <c r="D9" s="324"/>
      <c r="E9" s="324"/>
      <c r="F9" s="324"/>
      <c r="G9" s="324"/>
      <c r="H9" s="343"/>
      <c r="I9" s="340"/>
    </row>
    <row r="10" spans="2:9" ht="17.25" customHeight="1" hidden="1">
      <c r="B10" s="324"/>
      <c r="C10" s="323"/>
      <c r="D10" s="324"/>
      <c r="E10" s="324"/>
      <c r="F10" s="344" t="s">
        <v>124</v>
      </c>
      <c r="G10" s="344" t="s">
        <v>125</v>
      </c>
      <c r="H10" s="343"/>
      <c r="I10" s="340"/>
    </row>
    <row r="11" spans="1:14" ht="20.25" customHeight="1" hidden="1">
      <c r="A11" s="706" t="s">
        <v>168</v>
      </c>
      <c r="B11" s="331" t="s">
        <v>255</v>
      </c>
      <c r="C11" s="323"/>
      <c r="D11" s="324"/>
      <c r="E11" s="324"/>
      <c r="F11" s="301"/>
      <c r="G11" s="301"/>
      <c r="H11" s="711" t="str">
        <f>IF(I11=0,"RISPOSTA OBBLIGATORIA","")</f>
        <v>RISPOSTA OBBLIGATORIA</v>
      </c>
      <c r="I11" s="340">
        <v>0</v>
      </c>
      <c r="N11" s="402"/>
    </row>
    <row r="12" spans="2:9" ht="15" customHeight="1" hidden="1">
      <c r="B12" s="324"/>
      <c r="C12" s="324"/>
      <c r="D12" s="324"/>
      <c r="E12" s="324"/>
      <c r="F12" s="324"/>
      <c r="G12" s="324"/>
      <c r="H12" s="346"/>
      <c r="I12" s="340"/>
    </row>
    <row r="13" spans="2:9" ht="15" customHeight="1" hidden="1">
      <c r="B13" s="776" t="s">
        <v>281</v>
      </c>
      <c r="C13" s="777"/>
      <c r="D13" s="778"/>
      <c r="E13" s="349"/>
      <c r="F13" s="779" t="str">
        <f>IF(E13:E22=0,"RISPOSTA OBBLIGATORIA","")</f>
        <v>RISPOSTA OBBLIGATORIA</v>
      </c>
      <c r="G13" s="780"/>
      <c r="H13" s="781"/>
      <c r="I13" s="340"/>
    </row>
    <row r="14" spans="2:9" ht="15" customHeight="1" hidden="1">
      <c r="B14" s="777"/>
      <c r="C14" s="777"/>
      <c r="D14" s="778"/>
      <c r="E14" s="364"/>
      <c r="F14" s="782"/>
      <c r="G14" s="783"/>
      <c r="H14" s="784"/>
      <c r="I14" s="255"/>
    </row>
    <row r="15" spans="1:9" ht="15" customHeight="1" hidden="1">
      <c r="A15" s="365"/>
      <c r="B15" s="777"/>
      <c r="C15" s="777"/>
      <c r="D15" s="778"/>
      <c r="E15" s="364"/>
      <c r="F15" s="782"/>
      <c r="G15" s="783"/>
      <c r="H15" s="784"/>
      <c r="I15" s="255"/>
    </row>
    <row r="16" spans="1:9" ht="15" customHeight="1" hidden="1">
      <c r="A16" s="365"/>
      <c r="B16" s="777"/>
      <c r="C16" s="777"/>
      <c r="D16" s="778"/>
      <c r="E16" s="364"/>
      <c r="F16" s="782"/>
      <c r="G16" s="783"/>
      <c r="H16" s="784"/>
      <c r="I16" s="255"/>
    </row>
    <row r="17" spans="1:9" ht="15" customHeight="1" hidden="1">
      <c r="A17" s="365"/>
      <c r="B17" s="777"/>
      <c r="C17" s="777"/>
      <c r="D17" s="778"/>
      <c r="E17" s="364"/>
      <c r="F17" s="782"/>
      <c r="G17" s="783"/>
      <c r="H17" s="784"/>
      <c r="I17" s="255"/>
    </row>
    <row r="18" spans="1:9" ht="15" customHeight="1" hidden="1">
      <c r="A18" s="365"/>
      <c r="B18" s="777"/>
      <c r="C18" s="777"/>
      <c r="D18" s="778"/>
      <c r="E18" s="364"/>
      <c r="F18" s="782"/>
      <c r="G18" s="783"/>
      <c r="H18" s="784"/>
      <c r="I18" s="255"/>
    </row>
    <row r="19" spans="1:9" ht="15" customHeight="1" hidden="1">
      <c r="A19" s="365"/>
      <c r="B19" s="777"/>
      <c r="C19" s="777"/>
      <c r="D19" s="778"/>
      <c r="E19" s="364"/>
      <c r="F19" s="782"/>
      <c r="G19" s="783"/>
      <c r="H19" s="784"/>
      <c r="I19" s="255"/>
    </row>
    <row r="20" spans="1:10" s="401" customFormat="1" ht="15" customHeight="1" hidden="1">
      <c r="A20" s="365"/>
      <c r="B20" s="777"/>
      <c r="C20" s="777"/>
      <c r="D20" s="778"/>
      <c r="E20" s="364"/>
      <c r="F20" s="782"/>
      <c r="G20" s="783"/>
      <c r="H20" s="784"/>
      <c r="I20" s="360"/>
      <c r="J20" s="400"/>
    </row>
    <row r="21" spans="1:9" ht="15" customHeight="1" hidden="1">
      <c r="A21" s="365"/>
      <c r="B21" s="777"/>
      <c r="C21" s="777"/>
      <c r="D21" s="778"/>
      <c r="E21" s="364"/>
      <c r="F21" s="782"/>
      <c r="G21" s="783"/>
      <c r="H21" s="784"/>
      <c r="I21" s="255"/>
    </row>
    <row r="22" spans="1:9" ht="15" customHeight="1" hidden="1">
      <c r="A22" s="365"/>
      <c r="B22" s="777"/>
      <c r="C22" s="777"/>
      <c r="D22" s="778"/>
      <c r="E22" s="364"/>
      <c r="F22" s="782"/>
      <c r="G22" s="783"/>
      <c r="H22" s="784"/>
      <c r="I22" s="255"/>
    </row>
    <row r="23" spans="1:9" ht="15" customHeight="1" hidden="1">
      <c r="A23" s="365"/>
      <c r="B23" s="365"/>
      <c r="C23" s="365"/>
      <c r="D23" s="365"/>
      <c r="E23" s="365"/>
      <c r="F23" s="365"/>
      <c r="G23" s="365"/>
      <c r="H23" s="363"/>
      <c r="I23" s="255"/>
    </row>
    <row r="24" spans="2:9" ht="15" customHeight="1">
      <c r="B24" s="707"/>
      <c r="C24" s="707"/>
      <c r="D24" s="707"/>
      <c r="E24" s="707"/>
      <c r="F24" s="344" t="s">
        <v>124</v>
      </c>
      <c r="G24" s="344" t="s">
        <v>125</v>
      </c>
      <c r="H24" s="343"/>
      <c r="I24" s="340"/>
    </row>
    <row r="25" spans="1:9" ht="20.25" customHeight="1">
      <c r="A25" s="706" t="s">
        <v>169</v>
      </c>
      <c r="B25" s="331" t="s">
        <v>176</v>
      </c>
      <c r="C25" s="324"/>
      <c r="D25" s="352"/>
      <c r="E25" s="352"/>
      <c r="F25" s="388"/>
      <c r="G25" s="388"/>
      <c r="H25" s="711">
        <f>IF(I25=0,"RISPOSTA OBBLIGATORIA","")</f>
      </c>
      <c r="I25" s="340">
        <v>2</v>
      </c>
    </row>
    <row r="26" spans="2:9" ht="15" customHeight="1">
      <c r="B26" s="327"/>
      <c r="C26" s="327"/>
      <c r="D26" s="327"/>
      <c r="E26" s="327"/>
      <c r="F26" s="715"/>
      <c r="G26" s="715"/>
      <c r="H26" s="343"/>
      <c r="I26" s="340"/>
    </row>
    <row r="27" spans="1:14" ht="20.25" customHeight="1">
      <c r="A27" s="706" t="s">
        <v>161</v>
      </c>
      <c r="B27" s="353" t="s">
        <v>53</v>
      </c>
      <c r="C27" s="327"/>
      <c r="D27" s="327"/>
      <c r="E27" s="327"/>
      <c r="F27" s="301"/>
      <c r="G27" s="301"/>
      <c r="H27" s="711">
        <f>IF(I27=0,"RISPOSTA OBBLIGATORIA","")</f>
      </c>
      <c r="I27" s="340">
        <v>1</v>
      </c>
      <c r="N27" s="402"/>
    </row>
    <row r="28" spans="2:9" ht="15" customHeight="1">
      <c r="B28" s="327"/>
      <c r="C28" s="327"/>
      <c r="D28" s="327"/>
      <c r="E28" s="327"/>
      <c r="F28" s="707"/>
      <c r="G28" s="707"/>
      <c r="H28" s="343"/>
      <c r="I28" s="340"/>
    </row>
    <row r="29" spans="1:14" ht="43.5" customHeight="1">
      <c r="A29" s="706" t="s">
        <v>162</v>
      </c>
      <c r="B29" s="785" t="s">
        <v>273</v>
      </c>
      <c r="C29" s="786"/>
      <c r="D29" s="786"/>
      <c r="E29" s="786"/>
      <c r="F29" s="301"/>
      <c r="G29" s="301"/>
      <c r="H29" s="711">
        <f>IF(I29=0,"RISPOSTA OBBLIGATORIA","")</f>
      </c>
      <c r="I29" s="340">
        <v>1</v>
      </c>
      <c r="N29" s="402"/>
    </row>
    <row r="30" spans="2:9" ht="15" customHeight="1">
      <c r="B30" s="327"/>
      <c r="C30" s="327"/>
      <c r="D30" s="327"/>
      <c r="E30" s="327"/>
      <c r="F30" s="707"/>
      <c r="G30" s="707"/>
      <c r="H30" s="343"/>
      <c r="I30" s="340"/>
    </row>
    <row r="31" spans="1:14" ht="27" customHeight="1">
      <c r="A31" s="706" t="s">
        <v>163</v>
      </c>
      <c r="B31" s="788" t="s">
        <v>54</v>
      </c>
      <c r="C31" s="789"/>
      <c r="D31" s="789"/>
      <c r="E31" s="789"/>
      <c r="F31" s="301"/>
      <c r="G31" s="301"/>
      <c r="H31" s="711">
        <f>IF(I31=0,"RISPOSTA OBBLIGATORIA","")</f>
      </c>
      <c r="I31" s="340">
        <v>1</v>
      </c>
      <c r="N31" s="402"/>
    </row>
    <row r="32" spans="2:9" ht="15" customHeight="1">
      <c r="B32" s="324"/>
      <c r="C32" s="327"/>
      <c r="D32" s="327"/>
      <c r="E32" s="327"/>
      <c r="F32" s="707"/>
      <c r="G32" s="707"/>
      <c r="H32" s="343"/>
      <c r="I32" s="340"/>
    </row>
    <row r="33" spans="1:14" ht="29.25" customHeight="1">
      <c r="A33" s="706" t="s">
        <v>166</v>
      </c>
      <c r="B33" s="788" t="s">
        <v>55</v>
      </c>
      <c r="C33" s="789"/>
      <c r="D33" s="789"/>
      <c r="E33" s="789"/>
      <c r="F33" s="301"/>
      <c r="G33" s="301"/>
      <c r="H33" s="711">
        <f>IF(I33=0,"RISPOSTA OBBLIGATORIA","")</f>
      </c>
      <c r="I33" s="340">
        <v>1</v>
      </c>
      <c r="N33" s="402"/>
    </row>
    <row r="34" spans="2:9" ht="15" customHeight="1">
      <c r="B34" s="324"/>
      <c r="C34" s="327"/>
      <c r="D34" s="327"/>
      <c r="E34" s="327"/>
      <c r="F34" s="707"/>
      <c r="G34" s="707"/>
      <c r="H34" s="343"/>
      <c r="I34" s="340"/>
    </row>
    <row r="35" spans="1:14" ht="20.25" customHeight="1">
      <c r="A35" s="706" t="s">
        <v>167</v>
      </c>
      <c r="B35" s="353" t="s">
        <v>56</v>
      </c>
      <c r="C35" s="327"/>
      <c r="D35" s="327"/>
      <c r="E35" s="327"/>
      <c r="F35" s="301"/>
      <c r="G35" s="301"/>
      <c r="H35" s="711">
        <f>IF(I35=0,"RISPOSTA OBBLIGATORIA","")</f>
      </c>
      <c r="I35" s="340">
        <v>2</v>
      </c>
      <c r="N35" s="402"/>
    </row>
    <row r="36" spans="2:9" ht="15" customHeight="1">
      <c r="B36" s="327"/>
      <c r="C36" s="331" t="s">
        <v>57</v>
      </c>
      <c r="D36" s="327"/>
      <c r="E36" s="327"/>
      <c r="F36" s="344" t="s">
        <v>51</v>
      </c>
      <c r="G36" s="707"/>
      <c r="H36" s="343"/>
      <c r="I36" s="340"/>
    </row>
    <row r="37" spans="2:9" ht="15" customHeight="1">
      <c r="B37" s="327"/>
      <c r="C37" s="405">
        <v>11</v>
      </c>
      <c r="D37" s="324" t="s">
        <v>251</v>
      </c>
      <c r="E37" s="327"/>
      <c r="F37" s="349"/>
      <c r="G37" s="731">
        <f>IF(AND(I35=1,F37=0,F38=0,F39=0,F40=0),"IMMETTERE UN VALORE PER ALMENO UNA DELLE TIPOLOGIE DI ISTITUZIONE","")</f>
      </c>
      <c r="H37" s="792"/>
      <c r="I37" s="340"/>
    </row>
    <row r="38" spans="2:9" ht="15" customHeight="1">
      <c r="B38" s="327"/>
      <c r="C38" s="405">
        <v>12</v>
      </c>
      <c r="D38" s="324" t="s">
        <v>252</v>
      </c>
      <c r="E38" s="327"/>
      <c r="F38" s="349"/>
      <c r="G38" s="793"/>
      <c r="H38" s="792"/>
      <c r="I38" s="340"/>
    </row>
    <row r="39" spans="2:9" ht="15" customHeight="1">
      <c r="B39" s="327"/>
      <c r="C39" s="405">
        <v>13</v>
      </c>
      <c r="D39" s="324" t="s">
        <v>253</v>
      </c>
      <c r="E39" s="327"/>
      <c r="F39" s="349"/>
      <c r="G39" s="793"/>
      <c r="H39" s="792"/>
      <c r="I39" s="340"/>
    </row>
    <row r="40" spans="2:9" ht="15" customHeight="1">
      <c r="B40" s="327"/>
      <c r="C40" s="405">
        <v>14</v>
      </c>
      <c r="D40" s="324" t="s">
        <v>254</v>
      </c>
      <c r="E40" s="327"/>
      <c r="F40" s="349"/>
      <c r="G40" s="793"/>
      <c r="H40" s="792"/>
      <c r="I40" s="340"/>
    </row>
    <row r="41" spans="2:9" ht="15" customHeight="1">
      <c r="B41" s="327"/>
      <c r="C41" s="327"/>
      <c r="D41" s="327"/>
      <c r="E41" s="327"/>
      <c r="F41" s="707"/>
      <c r="G41" s="707"/>
      <c r="H41" s="343"/>
      <c r="I41" s="340"/>
    </row>
    <row r="42" spans="2:9" ht="15" customHeight="1">
      <c r="B42" s="327"/>
      <c r="C42" s="327"/>
      <c r="D42" s="327"/>
      <c r="E42" s="327"/>
      <c r="F42" s="344" t="s">
        <v>124</v>
      </c>
      <c r="G42" s="344" t="s">
        <v>125</v>
      </c>
      <c r="H42" s="343"/>
      <c r="I42" s="340"/>
    </row>
    <row r="43" spans="1:14" ht="20.25" customHeight="1">
      <c r="A43" s="706" t="s">
        <v>170</v>
      </c>
      <c r="B43" s="353" t="s">
        <v>58</v>
      </c>
      <c r="C43" s="327"/>
      <c r="D43" s="327"/>
      <c r="E43" s="327"/>
      <c r="F43" s="301"/>
      <c r="G43" s="301"/>
      <c r="H43" s="711">
        <f>IF(I43=0,"RISPOSTA OBBLIGATORIA","")</f>
      </c>
      <c r="I43" s="340">
        <v>1</v>
      </c>
      <c r="N43" s="402"/>
    </row>
    <row r="44" spans="2:9" ht="15" customHeight="1">
      <c r="B44" s="327"/>
      <c r="C44" s="327"/>
      <c r="D44" s="327"/>
      <c r="E44" s="327"/>
      <c r="F44" s="707"/>
      <c r="G44" s="707"/>
      <c r="H44" s="343"/>
      <c r="I44" s="340"/>
    </row>
    <row r="45" spans="1:14" ht="20.25" customHeight="1">
      <c r="A45" s="706" t="s">
        <v>235</v>
      </c>
      <c r="B45" s="353" t="s">
        <v>285</v>
      </c>
      <c r="C45" s="327"/>
      <c r="D45" s="327"/>
      <c r="E45" s="327"/>
      <c r="F45" s="301"/>
      <c r="G45" s="301"/>
      <c r="H45" s="711">
        <f>IF(I45=0,"RISPOSTA OBBLIGATORIA","")</f>
      </c>
      <c r="I45" s="340">
        <v>1</v>
      </c>
      <c r="N45" s="402"/>
    </row>
    <row r="46" spans="2:9" ht="15" customHeight="1">
      <c r="B46" s="327"/>
      <c r="C46" s="327"/>
      <c r="D46" s="327"/>
      <c r="E46" s="327"/>
      <c r="F46" s="707"/>
      <c r="G46" s="707"/>
      <c r="H46" s="343"/>
      <c r="I46" s="340"/>
    </row>
    <row r="47" spans="2:9" ht="15" customHeight="1">
      <c r="B47" s="327"/>
      <c r="C47" s="327"/>
      <c r="D47" s="327"/>
      <c r="E47" s="327"/>
      <c r="F47" s="344" t="s">
        <v>52</v>
      </c>
      <c r="G47" s="707"/>
      <c r="H47" s="343"/>
      <c r="I47" s="340"/>
    </row>
    <row r="48" spans="1:9" ht="33" customHeight="1">
      <c r="A48" s="706" t="s">
        <v>275</v>
      </c>
      <c r="B48" s="790" t="s">
        <v>346</v>
      </c>
      <c r="C48" s="786"/>
      <c r="D48" s="786"/>
      <c r="E48" s="787"/>
      <c r="F48" s="366">
        <v>43</v>
      </c>
      <c r="G48" s="794">
        <f>IF(F48=0,"RISPOSTA OBBLIGATORIA","")</f>
      </c>
      <c r="H48" s="795"/>
      <c r="I48" s="340"/>
    </row>
    <row r="49" spans="2:9" ht="15" customHeight="1">
      <c r="B49" s="327"/>
      <c r="C49" s="327"/>
      <c r="D49" s="327"/>
      <c r="E49" s="327"/>
      <c r="F49" s="707"/>
      <c r="G49" s="707"/>
      <c r="H49" s="343"/>
      <c r="I49" s="340"/>
    </row>
    <row r="50" spans="2:9" ht="15" customHeight="1">
      <c r="B50" s="327"/>
      <c r="C50" s="327"/>
      <c r="D50" s="327"/>
      <c r="E50" s="327"/>
      <c r="F50" s="344" t="s">
        <v>51</v>
      </c>
      <c r="G50" s="707"/>
      <c r="H50" s="343"/>
      <c r="I50" s="340"/>
    </row>
    <row r="51" spans="1:9" ht="15" customHeight="1">
      <c r="A51" s="706" t="s">
        <v>35</v>
      </c>
      <c r="B51" s="329" t="s">
        <v>60</v>
      </c>
      <c r="C51" s="330"/>
      <c r="D51" s="327"/>
      <c r="E51" s="327"/>
      <c r="F51" s="349">
        <v>0</v>
      </c>
      <c r="G51" s="707"/>
      <c r="H51" s="343"/>
      <c r="I51" s="340"/>
    </row>
    <row r="52" spans="2:9" ht="15" customHeight="1">
      <c r="B52" s="327"/>
      <c r="C52" s="327"/>
      <c r="D52" s="327"/>
      <c r="E52" s="327"/>
      <c r="F52" s="707"/>
      <c r="G52" s="707"/>
      <c r="H52" s="343"/>
      <c r="I52" s="340"/>
    </row>
    <row r="53" spans="1:9" ht="15" customHeight="1">
      <c r="A53" s="706" t="s">
        <v>279</v>
      </c>
      <c r="B53" s="331" t="s">
        <v>61</v>
      </c>
      <c r="C53" s="327"/>
      <c r="D53" s="327"/>
      <c r="E53" s="327"/>
      <c r="F53" s="349">
        <v>0</v>
      </c>
      <c r="G53" s="707"/>
      <c r="H53" s="343"/>
      <c r="I53" s="340"/>
    </row>
    <row r="54" spans="2:9" ht="15" customHeight="1">
      <c r="B54" s="327"/>
      <c r="C54" s="327"/>
      <c r="D54" s="327"/>
      <c r="E54" s="327"/>
      <c r="F54" s="707"/>
      <c r="G54" s="707"/>
      <c r="H54" s="343"/>
      <c r="I54" s="340"/>
    </row>
    <row r="55" spans="1:9" ht="28.5" customHeight="1">
      <c r="A55" s="706" t="s">
        <v>280</v>
      </c>
      <c r="B55" s="785" t="s">
        <v>62</v>
      </c>
      <c r="C55" s="786"/>
      <c r="D55" s="786"/>
      <c r="E55" s="787"/>
      <c r="F55" s="349">
        <v>1</v>
      </c>
      <c r="G55" s="707"/>
      <c r="H55" s="343"/>
      <c r="I55" s="340"/>
    </row>
    <row r="56" spans="2:9" ht="15" customHeight="1">
      <c r="B56" s="707"/>
      <c r="C56" s="707"/>
      <c r="D56" s="707"/>
      <c r="E56" s="707"/>
      <c r="F56" s="337"/>
      <c r="G56" s="707"/>
      <c r="H56" s="343"/>
      <c r="I56" s="340"/>
    </row>
    <row r="57" spans="2:9" ht="15" customHeight="1">
      <c r="B57" s="707"/>
      <c r="C57" s="707"/>
      <c r="D57" s="707"/>
      <c r="E57" s="707"/>
      <c r="F57" s="344" t="s">
        <v>124</v>
      </c>
      <c r="G57" s="344" t="s">
        <v>125</v>
      </c>
      <c r="H57" s="343"/>
      <c r="I57" s="404"/>
    </row>
    <row r="58" spans="1:9" ht="20.25" customHeight="1">
      <c r="A58" s="706" t="s">
        <v>287</v>
      </c>
      <c r="B58" s="331" t="s">
        <v>347</v>
      </c>
      <c r="C58" s="707"/>
      <c r="D58" s="707"/>
      <c r="E58" s="707"/>
      <c r="F58" s="301"/>
      <c r="G58" s="301"/>
      <c r="H58" s="711">
        <f>IF(I58=0,"RISPOSTA OBBLIGATORIA","")</f>
      </c>
      <c r="I58" s="403">
        <v>1</v>
      </c>
    </row>
    <row r="59" spans="2:8" ht="20.25" customHeight="1">
      <c r="B59" s="331"/>
      <c r="C59" s="395" t="s">
        <v>358</v>
      </c>
      <c r="D59" s="395"/>
      <c r="E59" s="707"/>
      <c r="F59" s="324"/>
      <c r="G59" s="324"/>
      <c r="H59" s="711"/>
    </row>
    <row r="60" spans="2:9" ht="20.25" customHeight="1">
      <c r="B60" s="707">
        <v>22</v>
      </c>
      <c r="C60" s="353" t="s">
        <v>63</v>
      </c>
      <c r="D60" s="707"/>
      <c r="E60" s="707"/>
      <c r="F60" s="396"/>
      <c r="G60" s="396"/>
      <c r="H60" s="358">
        <f>IF(AND(I58=1,I60=0),"RISPOSTA OBBLIGATORIA","")</f>
      </c>
      <c r="I60" s="403">
        <v>1</v>
      </c>
    </row>
    <row r="61" spans="2:9" ht="46.5" customHeight="1">
      <c r="B61" s="716">
        <v>23</v>
      </c>
      <c r="C61" s="785" t="s">
        <v>277</v>
      </c>
      <c r="D61" s="785"/>
      <c r="E61" s="785"/>
      <c r="F61" s="717"/>
      <c r="G61" s="717"/>
      <c r="H61" s="358">
        <f>IF(AND(I58=1,I61=0),"RISPOSTA OBBLIGATORIA","")</f>
      </c>
      <c r="I61" s="403">
        <v>1</v>
      </c>
    </row>
    <row r="62" spans="2:8" ht="29.25" customHeight="1">
      <c r="B62" s="716"/>
      <c r="C62" s="791" t="s">
        <v>286</v>
      </c>
      <c r="D62" s="791"/>
      <c r="E62" s="392"/>
      <c r="F62" s="707"/>
      <c r="G62" s="707"/>
      <c r="H62" s="358"/>
    </row>
    <row r="63" spans="2:9" ht="42.75" customHeight="1">
      <c r="B63" s="716">
        <v>24</v>
      </c>
      <c r="C63" s="785" t="s">
        <v>359</v>
      </c>
      <c r="D63" s="785"/>
      <c r="E63" s="785"/>
      <c r="F63" s="717"/>
      <c r="G63" s="717"/>
      <c r="H63" s="358">
        <f>IF(AND(I58=2,I63=0),"RISPOSTA OBBLIGATORIA","")</f>
      </c>
      <c r="I63" s="403">
        <v>0</v>
      </c>
    </row>
    <row r="64" spans="1:9" ht="15">
      <c r="A64" s="712"/>
      <c r="B64" s="713"/>
      <c r="C64" s="713"/>
      <c r="D64" s="713"/>
      <c r="E64" s="713"/>
      <c r="F64" s="713"/>
      <c r="G64" s="713"/>
      <c r="H64" s="354"/>
      <c r="I64" s="403">
        <f>SUM(I25,I27,I29,I31,I33,I35,I43,I45,SUM(F37:F40,F48,F51,F53,F55),SUM(I58,I60,I61,I63))</f>
        <v>57</v>
      </c>
    </row>
  </sheetData>
  <sheetProtection password="EA98" sheet="1" objects="1" scenarios="1" formatColumns="0" selectLockedCells="1"/>
  <mergeCells count="12">
    <mergeCell ref="C61:E61"/>
    <mergeCell ref="C62:D62"/>
    <mergeCell ref="C63:E63"/>
    <mergeCell ref="G37:H40"/>
    <mergeCell ref="G48:H48"/>
    <mergeCell ref="B13:D22"/>
    <mergeCell ref="F13:H22"/>
    <mergeCell ref="B55:E55"/>
    <mergeCell ref="B29:E29"/>
    <mergeCell ref="B31:E31"/>
    <mergeCell ref="B33:E33"/>
    <mergeCell ref="B48:E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N64"/>
  <sheetViews>
    <sheetView zoomScale="75" zoomScaleNormal="75" zoomScalePageLayoutView="0" workbookViewId="0" topLeftCell="A1">
      <selection activeCell="E13" sqref="E13"/>
    </sheetView>
  </sheetViews>
  <sheetFormatPr defaultColWidth="12.83203125" defaultRowHeight="10.5"/>
  <cols>
    <col min="1" max="1" width="6.83203125" style="706" customWidth="1"/>
    <col min="2" max="2" width="25.83203125" style="714" customWidth="1"/>
    <col min="3" max="3" width="5.5" style="714" customWidth="1"/>
    <col min="4" max="4" width="56.16015625" style="714" customWidth="1"/>
    <col min="5" max="5" width="22.5" style="714" customWidth="1"/>
    <col min="6" max="6" width="23.16015625" style="714" customWidth="1"/>
    <col min="7" max="7" width="21.5" style="714" customWidth="1"/>
    <col min="8" max="8" width="37" style="400" customWidth="1"/>
    <col min="9" max="9" width="6.83203125" style="403" hidden="1" customWidth="1"/>
    <col min="10" max="10" width="11.16015625" style="400" customWidth="1"/>
    <col min="11" max="16384" width="12.83203125" style="400" customWidth="1"/>
  </cols>
  <sheetData>
    <row r="1" spans="2:9" ht="62.25" customHeight="1">
      <c r="B1" s="707"/>
      <c r="C1" s="707"/>
      <c r="D1" s="707"/>
      <c r="E1" s="707"/>
      <c r="F1" s="707"/>
      <c r="G1" s="707"/>
      <c r="H1" s="341" t="s">
        <v>234</v>
      </c>
      <c r="I1" s="340"/>
    </row>
    <row r="2" spans="1:9" ht="26.25" customHeight="1" thickBot="1">
      <c r="A2" s="708"/>
      <c r="B2" s="709"/>
      <c r="C2" s="709"/>
      <c r="D2" s="333" t="str">
        <f>'t1'!A1</f>
        <v>COMPARTO REGIONI ED AUTONOMIE LOCALI</v>
      </c>
      <c r="E2" s="709"/>
      <c r="F2" s="709"/>
      <c r="G2" s="709"/>
      <c r="H2" s="342"/>
      <c r="I2" s="340"/>
    </row>
    <row r="3" spans="2:9" ht="15">
      <c r="B3" s="328"/>
      <c r="C3" s="328"/>
      <c r="D3" s="328"/>
      <c r="E3" s="328"/>
      <c r="F3" s="328"/>
      <c r="G3" s="328"/>
      <c r="H3" s="343"/>
      <c r="I3" s="340"/>
    </row>
    <row r="4" spans="2:9" ht="15" hidden="1">
      <c r="B4" s="324"/>
      <c r="C4" s="323"/>
      <c r="D4" s="324"/>
      <c r="E4" s="324"/>
      <c r="F4" s="344" t="s">
        <v>52</v>
      </c>
      <c r="G4" s="324"/>
      <c r="H4" s="343"/>
      <c r="I4" s="340"/>
    </row>
    <row r="5" spans="2:9" ht="15" hidden="1">
      <c r="B5" s="324"/>
      <c r="C5" s="323"/>
      <c r="D5" s="324"/>
      <c r="E5" s="324"/>
      <c r="F5" s="351"/>
      <c r="G5" s="324"/>
      <c r="H5" s="343"/>
      <c r="I5" s="340"/>
    </row>
    <row r="6" spans="1:9" ht="17.25" customHeight="1" hidden="1">
      <c r="A6" s="706" t="s">
        <v>159</v>
      </c>
      <c r="B6" s="329" t="s">
        <v>256</v>
      </c>
      <c r="C6" s="710"/>
      <c r="D6" s="707"/>
      <c r="E6" s="707"/>
      <c r="F6" s="349"/>
      <c r="G6" s="707"/>
      <c r="H6" s="343"/>
      <c r="I6" s="340"/>
    </row>
    <row r="7" spans="2:9" ht="17.25" customHeight="1" hidden="1">
      <c r="B7" s="324"/>
      <c r="C7" s="323"/>
      <c r="D7" s="324"/>
      <c r="E7" s="324"/>
      <c r="F7" s="324"/>
      <c r="G7" s="324"/>
      <c r="H7" s="343"/>
      <c r="I7" s="340"/>
    </row>
    <row r="8" spans="1:9" ht="15" customHeight="1" hidden="1">
      <c r="A8" s="706" t="s">
        <v>160</v>
      </c>
      <c r="B8" s="361" t="s">
        <v>257</v>
      </c>
      <c r="C8" s="323"/>
      <c r="D8" s="324"/>
      <c r="E8" s="324"/>
      <c r="F8" s="349"/>
      <c r="G8" s="324"/>
      <c r="H8" s="343"/>
      <c r="I8" s="340"/>
    </row>
    <row r="9" spans="2:9" ht="15" customHeight="1" hidden="1">
      <c r="B9" s="362"/>
      <c r="C9" s="323"/>
      <c r="D9" s="324"/>
      <c r="E9" s="324"/>
      <c r="F9" s="324"/>
      <c r="G9" s="324"/>
      <c r="H9" s="343"/>
      <c r="I9" s="340"/>
    </row>
    <row r="10" spans="2:9" ht="17.25" customHeight="1">
      <c r="B10" s="324"/>
      <c r="C10" s="323"/>
      <c r="D10" s="324"/>
      <c r="E10" s="324"/>
      <c r="F10" s="344" t="s">
        <v>124</v>
      </c>
      <c r="G10" s="344" t="s">
        <v>125</v>
      </c>
      <c r="H10" s="343"/>
      <c r="I10" s="340"/>
    </row>
    <row r="11" spans="1:14" ht="20.25" customHeight="1">
      <c r="A11" s="706" t="s">
        <v>168</v>
      </c>
      <c r="B11" s="331" t="s">
        <v>255</v>
      </c>
      <c r="C11" s="323"/>
      <c r="D11" s="324"/>
      <c r="E11" s="324"/>
      <c r="F11" s="301"/>
      <c r="G11" s="301"/>
      <c r="H11" s="711" t="str">
        <f>IF(I11=0,"RISPOSTA OBBLIGATORIA","")</f>
        <v>RISPOSTA OBBLIGATORIA</v>
      </c>
      <c r="I11" s="340">
        <v>0</v>
      </c>
      <c r="N11" s="402"/>
    </row>
    <row r="12" spans="2:9" ht="15" customHeight="1">
      <c r="B12" s="324"/>
      <c r="C12" s="324"/>
      <c r="D12" s="324"/>
      <c r="E12" s="324"/>
      <c r="F12" s="324"/>
      <c r="G12" s="324"/>
      <c r="H12" s="346"/>
      <c r="I12" s="340"/>
    </row>
    <row r="13" spans="2:9" ht="15" customHeight="1">
      <c r="B13" s="776" t="s">
        <v>281</v>
      </c>
      <c r="C13" s="777"/>
      <c r="D13" s="778"/>
      <c r="E13" s="349"/>
      <c r="F13" s="779" t="str">
        <f>IF(E13:E22=0,"RISPOSTA OBBLIGATORIA","")</f>
        <v>RISPOSTA OBBLIGATORIA</v>
      </c>
      <c r="G13" s="780"/>
      <c r="H13" s="781"/>
      <c r="I13" s="340"/>
    </row>
    <row r="14" spans="2:9" ht="15" customHeight="1">
      <c r="B14" s="777"/>
      <c r="C14" s="777"/>
      <c r="D14" s="778"/>
      <c r="E14" s="364"/>
      <c r="F14" s="782"/>
      <c r="G14" s="783"/>
      <c r="H14" s="784"/>
      <c r="I14" s="255"/>
    </row>
    <row r="15" spans="1:9" ht="15" customHeight="1">
      <c r="A15" s="365"/>
      <c r="B15" s="777"/>
      <c r="C15" s="777"/>
      <c r="D15" s="778"/>
      <c r="E15" s="364"/>
      <c r="F15" s="782"/>
      <c r="G15" s="783"/>
      <c r="H15" s="784"/>
      <c r="I15" s="255"/>
    </row>
    <row r="16" spans="1:9" ht="15" customHeight="1">
      <c r="A16" s="365"/>
      <c r="B16" s="777"/>
      <c r="C16" s="777"/>
      <c r="D16" s="778"/>
      <c r="E16" s="364"/>
      <c r="F16" s="782"/>
      <c r="G16" s="783"/>
      <c r="H16" s="784"/>
      <c r="I16" s="255"/>
    </row>
    <row r="17" spans="1:9" ht="15" customHeight="1">
      <c r="A17" s="365"/>
      <c r="B17" s="777"/>
      <c r="C17" s="777"/>
      <c r="D17" s="778"/>
      <c r="E17" s="364"/>
      <c r="F17" s="782"/>
      <c r="G17" s="783"/>
      <c r="H17" s="784"/>
      <c r="I17" s="255"/>
    </row>
    <row r="18" spans="1:9" ht="15" customHeight="1">
      <c r="A18" s="365"/>
      <c r="B18" s="777"/>
      <c r="C18" s="777"/>
      <c r="D18" s="778"/>
      <c r="E18" s="364"/>
      <c r="F18" s="782"/>
      <c r="G18" s="783"/>
      <c r="H18" s="784"/>
      <c r="I18" s="255"/>
    </row>
    <row r="19" spans="1:9" ht="15" customHeight="1">
      <c r="A19" s="365"/>
      <c r="B19" s="777"/>
      <c r="C19" s="777"/>
      <c r="D19" s="778"/>
      <c r="E19" s="364"/>
      <c r="F19" s="782"/>
      <c r="G19" s="783"/>
      <c r="H19" s="784"/>
      <c r="I19" s="255"/>
    </row>
    <row r="20" spans="1:10" s="401" customFormat="1" ht="15" customHeight="1">
      <c r="A20" s="365"/>
      <c r="B20" s="777"/>
      <c r="C20" s="777"/>
      <c r="D20" s="778"/>
      <c r="E20" s="364"/>
      <c r="F20" s="782"/>
      <c r="G20" s="783"/>
      <c r="H20" s="784"/>
      <c r="I20" s="360"/>
      <c r="J20" s="400"/>
    </row>
    <row r="21" spans="1:9" ht="15" customHeight="1">
      <c r="A21" s="365"/>
      <c r="B21" s="777"/>
      <c r="C21" s="777"/>
      <c r="D21" s="778"/>
      <c r="E21" s="364"/>
      <c r="F21" s="782"/>
      <c r="G21" s="783"/>
      <c r="H21" s="784"/>
      <c r="I21" s="255"/>
    </row>
    <row r="22" spans="1:9" ht="15" customHeight="1">
      <c r="A22" s="365"/>
      <c r="B22" s="777"/>
      <c r="C22" s="777"/>
      <c r="D22" s="778"/>
      <c r="E22" s="364"/>
      <c r="F22" s="782"/>
      <c r="G22" s="783"/>
      <c r="H22" s="784"/>
      <c r="I22" s="255"/>
    </row>
    <row r="23" spans="1:9" ht="15" customHeight="1">
      <c r="A23" s="365"/>
      <c r="B23" s="365"/>
      <c r="C23" s="365"/>
      <c r="D23" s="365"/>
      <c r="E23" s="365"/>
      <c r="F23" s="352"/>
      <c r="G23" s="352"/>
      <c r="H23" s="363"/>
      <c r="I23" s="255"/>
    </row>
    <row r="24" spans="2:9" ht="15" customHeight="1">
      <c r="B24" s="707"/>
      <c r="C24" s="707"/>
      <c r="D24" s="707"/>
      <c r="E24" s="707"/>
      <c r="F24" s="344" t="s">
        <v>124</v>
      </c>
      <c r="G24" s="344" t="s">
        <v>125</v>
      </c>
      <c r="H24" s="343"/>
      <c r="I24" s="340"/>
    </row>
    <row r="25" spans="1:9" ht="20.25" customHeight="1" hidden="1">
      <c r="A25" s="706" t="s">
        <v>169</v>
      </c>
      <c r="B25" s="331" t="s">
        <v>176</v>
      </c>
      <c r="C25" s="324"/>
      <c r="D25" s="352"/>
      <c r="E25" s="352"/>
      <c r="F25" s="719"/>
      <c r="G25" s="719"/>
      <c r="H25" s="711" t="str">
        <f>IF(I25=0,"RISPOSTA OBBLIGATORIA","")</f>
        <v>RISPOSTA OBBLIGATORIA</v>
      </c>
      <c r="I25" s="340">
        <v>0</v>
      </c>
    </row>
    <row r="26" spans="2:9" ht="15" customHeight="1" hidden="1">
      <c r="B26" s="707"/>
      <c r="C26" s="707"/>
      <c r="D26" s="707"/>
      <c r="E26" s="707"/>
      <c r="F26" s="720"/>
      <c r="G26" s="720"/>
      <c r="H26" s="343"/>
      <c r="I26" s="340"/>
    </row>
    <row r="27" spans="1:14" ht="20.25" customHeight="1" hidden="1">
      <c r="A27" s="706" t="s">
        <v>161</v>
      </c>
      <c r="B27" s="353" t="s">
        <v>53</v>
      </c>
      <c r="C27" s="327"/>
      <c r="D27" s="327"/>
      <c r="E27" s="327"/>
      <c r="F27" s="301"/>
      <c r="G27" s="301"/>
      <c r="H27" s="711" t="str">
        <f>IF(I27=0,"RISPOSTA OBBLIGATORIA","")</f>
        <v>RISPOSTA OBBLIGATORIA</v>
      </c>
      <c r="I27" s="340">
        <v>0</v>
      </c>
      <c r="N27" s="402"/>
    </row>
    <row r="28" spans="2:9" ht="15" customHeight="1" hidden="1">
      <c r="B28" s="327"/>
      <c r="C28" s="327"/>
      <c r="D28" s="327"/>
      <c r="E28" s="327"/>
      <c r="F28" s="707"/>
      <c r="G28" s="707"/>
      <c r="H28" s="343"/>
      <c r="I28" s="340"/>
    </row>
    <row r="29" spans="1:14" ht="43.5" customHeight="1">
      <c r="A29" s="706" t="s">
        <v>162</v>
      </c>
      <c r="B29" s="785" t="s">
        <v>273</v>
      </c>
      <c r="C29" s="786"/>
      <c r="D29" s="786"/>
      <c r="E29" s="786"/>
      <c r="F29" s="301"/>
      <c r="G29" s="301"/>
      <c r="H29" s="711" t="str">
        <f>IF(I29=0,"RISPOSTA OBBLIGATORIA","")</f>
        <v>RISPOSTA OBBLIGATORIA</v>
      </c>
      <c r="I29" s="340">
        <v>0</v>
      </c>
      <c r="N29" s="402"/>
    </row>
    <row r="30" spans="2:9" ht="15" customHeight="1">
      <c r="B30" s="327"/>
      <c r="C30" s="327"/>
      <c r="D30" s="327"/>
      <c r="E30" s="327"/>
      <c r="F30" s="707"/>
      <c r="G30" s="707"/>
      <c r="H30" s="343"/>
      <c r="I30" s="340"/>
    </row>
    <row r="31" spans="1:14" ht="27" customHeight="1">
      <c r="A31" s="706" t="s">
        <v>163</v>
      </c>
      <c r="B31" s="788" t="s">
        <v>54</v>
      </c>
      <c r="C31" s="789"/>
      <c r="D31" s="789"/>
      <c r="E31" s="789"/>
      <c r="F31" s="301"/>
      <c r="G31" s="301"/>
      <c r="H31" s="711" t="str">
        <f>IF(I31=0,"RISPOSTA OBBLIGATORIA","")</f>
        <v>RISPOSTA OBBLIGATORIA</v>
      </c>
      <c r="I31" s="340">
        <v>0</v>
      </c>
      <c r="N31" s="402"/>
    </row>
    <row r="32" spans="2:9" ht="15" customHeight="1">
      <c r="B32" s="324"/>
      <c r="C32" s="327"/>
      <c r="D32" s="327"/>
      <c r="E32" s="327"/>
      <c r="F32" s="707"/>
      <c r="G32" s="707"/>
      <c r="H32" s="343"/>
      <c r="I32" s="340"/>
    </row>
    <row r="33" spans="1:14" ht="29.25" customHeight="1">
      <c r="A33" s="706" t="s">
        <v>166</v>
      </c>
      <c r="B33" s="788" t="s">
        <v>55</v>
      </c>
      <c r="C33" s="789"/>
      <c r="D33" s="789"/>
      <c r="E33" s="789"/>
      <c r="F33" s="301"/>
      <c r="G33" s="301"/>
      <c r="H33" s="711" t="str">
        <f>IF(I33=0,"RISPOSTA OBBLIGATORIA","")</f>
        <v>RISPOSTA OBBLIGATORIA</v>
      </c>
      <c r="I33" s="340">
        <v>0</v>
      </c>
      <c r="N33" s="402"/>
    </row>
    <row r="34" spans="2:9" ht="15" customHeight="1">
      <c r="B34" s="324"/>
      <c r="C34" s="327"/>
      <c r="D34" s="327"/>
      <c r="E34" s="327"/>
      <c r="F34" s="707"/>
      <c r="G34" s="707"/>
      <c r="H34" s="343"/>
      <c r="I34" s="340"/>
    </row>
    <row r="35" spans="1:14" ht="20.25" customHeight="1">
      <c r="A35" s="706" t="s">
        <v>167</v>
      </c>
      <c r="B35" s="353" t="s">
        <v>56</v>
      </c>
      <c r="C35" s="327"/>
      <c r="D35" s="327"/>
      <c r="E35" s="327"/>
      <c r="F35" s="301"/>
      <c r="G35" s="301"/>
      <c r="H35" s="711" t="str">
        <f>IF(I35=0,"RISPOSTA OBBLIGATORIA","")</f>
        <v>RISPOSTA OBBLIGATORIA</v>
      </c>
      <c r="I35" s="340">
        <v>0</v>
      </c>
      <c r="N35" s="402"/>
    </row>
    <row r="36" spans="2:9" ht="15" customHeight="1">
      <c r="B36" s="327"/>
      <c r="C36" s="331" t="s">
        <v>57</v>
      </c>
      <c r="D36" s="327"/>
      <c r="E36" s="327"/>
      <c r="F36" s="344" t="s">
        <v>51</v>
      </c>
      <c r="G36" s="707"/>
      <c r="H36" s="343"/>
      <c r="I36" s="340"/>
    </row>
    <row r="37" spans="2:9" ht="15" customHeight="1">
      <c r="B37" s="327"/>
      <c r="C37" s="327">
        <v>11</v>
      </c>
      <c r="D37" s="324" t="s">
        <v>251</v>
      </c>
      <c r="E37" s="327"/>
      <c r="F37" s="349"/>
      <c r="G37" s="731">
        <f>IF(AND(I35=1,F37=0,F38=0,F39=0,F40=0),"IMMETTERE UN VALORE PER ALMENO UNA DELLE TIPOLOGIE DI ISTITUZIONE","")</f>
      </c>
      <c r="H37" s="792"/>
      <c r="I37" s="340"/>
    </row>
    <row r="38" spans="2:9" ht="15" customHeight="1">
      <c r="B38" s="327"/>
      <c r="C38" s="327">
        <v>12</v>
      </c>
      <c r="D38" s="324" t="s">
        <v>252</v>
      </c>
      <c r="E38" s="327"/>
      <c r="F38" s="349"/>
      <c r="G38" s="793"/>
      <c r="H38" s="792"/>
      <c r="I38" s="340"/>
    </row>
    <row r="39" spans="2:9" ht="15" customHeight="1">
      <c r="B39" s="327"/>
      <c r="C39" s="327">
        <v>13</v>
      </c>
      <c r="D39" s="324" t="s">
        <v>253</v>
      </c>
      <c r="E39" s="327"/>
      <c r="F39" s="349"/>
      <c r="G39" s="793"/>
      <c r="H39" s="792"/>
      <c r="I39" s="340"/>
    </row>
    <row r="40" spans="2:9" ht="15" customHeight="1">
      <c r="B40" s="327"/>
      <c r="C40" s="327">
        <v>14</v>
      </c>
      <c r="D40" s="324" t="s">
        <v>254</v>
      </c>
      <c r="E40" s="327"/>
      <c r="F40" s="349"/>
      <c r="G40" s="793"/>
      <c r="H40" s="792"/>
      <c r="I40" s="340"/>
    </row>
    <row r="41" spans="2:9" ht="15" customHeight="1">
      <c r="B41" s="327"/>
      <c r="C41" s="327"/>
      <c r="D41" s="327"/>
      <c r="E41" s="327"/>
      <c r="F41" s="707"/>
      <c r="G41" s="707"/>
      <c r="H41" s="343"/>
      <c r="I41" s="340"/>
    </row>
    <row r="42" spans="2:9" ht="15" customHeight="1">
      <c r="B42" s="327"/>
      <c r="C42" s="327"/>
      <c r="D42" s="327"/>
      <c r="E42" s="327"/>
      <c r="F42" s="344" t="s">
        <v>124</v>
      </c>
      <c r="G42" s="344" t="s">
        <v>125</v>
      </c>
      <c r="H42" s="343"/>
      <c r="I42" s="340"/>
    </row>
    <row r="43" spans="1:14" ht="20.25" customHeight="1">
      <c r="A43" s="706" t="s">
        <v>170</v>
      </c>
      <c r="B43" s="353" t="s">
        <v>58</v>
      </c>
      <c r="C43" s="327"/>
      <c r="D43" s="327"/>
      <c r="E43" s="327"/>
      <c r="F43" s="301"/>
      <c r="G43" s="301"/>
      <c r="H43" s="711" t="str">
        <f>IF(I43=0,"RISPOSTA OBBLIGATORIA","")</f>
        <v>RISPOSTA OBBLIGATORIA</v>
      </c>
      <c r="I43" s="340">
        <v>0</v>
      </c>
      <c r="N43" s="402"/>
    </row>
    <row r="44" spans="2:9" ht="15" customHeight="1">
      <c r="B44" s="327"/>
      <c r="C44" s="327"/>
      <c r="D44" s="327"/>
      <c r="E44" s="327"/>
      <c r="F44" s="707"/>
      <c r="G44" s="707"/>
      <c r="H44" s="343"/>
      <c r="I44" s="340"/>
    </row>
    <row r="45" spans="1:14" ht="20.25" customHeight="1">
      <c r="A45" s="706" t="s">
        <v>235</v>
      </c>
      <c r="B45" s="353" t="s">
        <v>285</v>
      </c>
      <c r="C45" s="327"/>
      <c r="D45" s="327"/>
      <c r="E45" s="327"/>
      <c r="F45" s="301"/>
      <c r="G45" s="301"/>
      <c r="H45" s="711" t="str">
        <f>IF(I45=0,"RISPOSTA OBBLIGATORIA","")</f>
        <v>RISPOSTA OBBLIGATORIA</v>
      </c>
      <c r="I45" s="340">
        <v>0</v>
      </c>
      <c r="N45" s="402"/>
    </row>
    <row r="46" spans="2:9" ht="15" customHeight="1">
      <c r="B46" s="327"/>
      <c r="C46" s="327"/>
      <c r="D46" s="327"/>
      <c r="E46" s="327"/>
      <c r="F46" s="707"/>
      <c r="G46" s="707"/>
      <c r="H46" s="343"/>
      <c r="I46" s="340"/>
    </row>
    <row r="47" spans="2:9" ht="15" customHeight="1">
      <c r="B47" s="327"/>
      <c r="C47" s="327"/>
      <c r="D47" s="327"/>
      <c r="E47" s="327"/>
      <c r="F47" s="344" t="s">
        <v>52</v>
      </c>
      <c r="G47" s="707"/>
      <c r="H47" s="343"/>
      <c r="I47" s="340"/>
    </row>
    <row r="48" spans="1:9" ht="33" customHeight="1">
      <c r="A48" s="706" t="s">
        <v>275</v>
      </c>
      <c r="B48" s="790" t="s">
        <v>346</v>
      </c>
      <c r="C48" s="786"/>
      <c r="D48" s="786"/>
      <c r="E48" s="787"/>
      <c r="F48" s="366"/>
      <c r="G48" s="794" t="str">
        <f>IF(F48=0,"RISPOSTA OBBLIGATORIA","")</f>
        <v>RISPOSTA OBBLIGATORIA</v>
      </c>
      <c r="H48" s="795"/>
      <c r="I48" s="340"/>
    </row>
    <row r="49" spans="2:9" ht="15" customHeight="1">
      <c r="B49" s="327"/>
      <c r="C49" s="327"/>
      <c r="D49" s="327"/>
      <c r="E49" s="327"/>
      <c r="F49" s="707"/>
      <c r="G49" s="707"/>
      <c r="H49" s="343"/>
      <c r="I49" s="340"/>
    </row>
    <row r="50" spans="2:9" ht="15" customHeight="1">
      <c r="B50" s="327"/>
      <c r="C50" s="327"/>
      <c r="D50" s="327"/>
      <c r="E50" s="327"/>
      <c r="F50" s="344" t="s">
        <v>51</v>
      </c>
      <c r="G50" s="707"/>
      <c r="H50" s="343"/>
      <c r="I50" s="340"/>
    </row>
    <row r="51" spans="1:9" ht="15" customHeight="1">
      <c r="A51" s="706" t="s">
        <v>35</v>
      </c>
      <c r="B51" s="329" t="s">
        <v>60</v>
      </c>
      <c r="C51" s="330"/>
      <c r="D51" s="327"/>
      <c r="E51" s="327"/>
      <c r="F51" s="349">
        <v>0</v>
      </c>
      <c r="G51" s="707"/>
      <c r="H51" s="343"/>
      <c r="I51" s="340"/>
    </row>
    <row r="52" spans="2:9" ht="15" customHeight="1">
      <c r="B52" s="327"/>
      <c r="C52" s="327"/>
      <c r="D52" s="327"/>
      <c r="E52" s="327"/>
      <c r="F52" s="707"/>
      <c r="G52" s="707"/>
      <c r="H52" s="343"/>
      <c r="I52" s="340"/>
    </row>
    <row r="53" spans="1:9" ht="15" customHeight="1" hidden="1">
      <c r="A53" s="706" t="s">
        <v>279</v>
      </c>
      <c r="B53" s="331" t="s">
        <v>61</v>
      </c>
      <c r="C53" s="327"/>
      <c r="D53" s="327"/>
      <c r="E53" s="327"/>
      <c r="F53" s="349">
        <v>0</v>
      </c>
      <c r="G53" s="707"/>
      <c r="H53" s="343"/>
      <c r="I53" s="340"/>
    </row>
    <row r="54" spans="2:9" ht="15" customHeight="1" hidden="1">
      <c r="B54" s="327"/>
      <c r="C54" s="327"/>
      <c r="D54" s="327"/>
      <c r="E54" s="327"/>
      <c r="F54" s="707"/>
      <c r="G54" s="707"/>
      <c r="H54" s="343"/>
      <c r="I54" s="340"/>
    </row>
    <row r="55" spans="1:9" ht="28.5" customHeight="1">
      <c r="A55" s="706" t="s">
        <v>280</v>
      </c>
      <c r="B55" s="785" t="s">
        <v>62</v>
      </c>
      <c r="C55" s="786"/>
      <c r="D55" s="786"/>
      <c r="E55" s="787"/>
      <c r="F55" s="349">
        <v>0</v>
      </c>
      <c r="G55" s="707"/>
      <c r="H55" s="343"/>
      <c r="I55" s="340"/>
    </row>
    <row r="56" spans="2:9" ht="15" customHeight="1">
      <c r="B56" s="707"/>
      <c r="C56" s="707"/>
      <c r="D56" s="707"/>
      <c r="E56" s="707"/>
      <c r="F56" s="337"/>
      <c r="G56" s="707"/>
      <c r="H56" s="343"/>
      <c r="I56" s="340"/>
    </row>
    <row r="57" spans="2:9" ht="15" customHeight="1">
      <c r="B57" s="707"/>
      <c r="C57" s="707"/>
      <c r="D57" s="707"/>
      <c r="E57" s="707"/>
      <c r="F57" s="344" t="s">
        <v>124</v>
      </c>
      <c r="G57" s="344" t="s">
        <v>125</v>
      </c>
      <c r="H57" s="343"/>
      <c r="I57" s="404"/>
    </row>
    <row r="58" spans="1:8" ht="20.25" customHeight="1" hidden="1">
      <c r="A58" s="706" t="s">
        <v>287</v>
      </c>
      <c r="B58" s="331" t="s">
        <v>347</v>
      </c>
      <c r="C58" s="707"/>
      <c r="D58" s="707"/>
      <c r="E58" s="707"/>
      <c r="F58" s="301"/>
      <c r="G58" s="301"/>
      <c r="H58" s="711" t="str">
        <f>IF(I58=0,"RISPOSTA OBBLIGATORIA","")</f>
        <v>RISPOSTA OBBLIGATORIA</v>
      </c>
    </row>
    <row r="59" spans="2:8" ht="20.25" customHeight="1" hidden="1">
      <c r="B59" s="331"/>
      <c r="C59" s="395" t="s">
        <v>358</v>
      </c>
      <c r="D59" s="395"/>
      <c r="E59" s="707"/>
      <c r="F59" s="337"/>
      <c r="G59" s="337"/>
      <c r="H59" s="711"/>
    </row>
    <row r="60" spans="2:8" ht="20.25" customHeight="1" hidden="1">
      <c r="B60" s="707">
        <v>22</v>
      </c>
      <c r="C60" s="353" t="s">
        <v>63</v>
      </c>
      <c r="D60" s="707"/>
      <c r="E60" s="707"/>
      <c r="F60" s="396"/>
      <c r="G60" s="396"/>
      <c r="H60" s="358">
        <f>IF(AND(I58=1,I60=0),"RISPOSTA OBBLIGATORIA","")</f>
      </c>
    </row>
    <row r="61" spans="2:8" ht="46.5" customHeight="1" hidden="1">
      <c r="B61" s="716">
        <v>23</v>
      </c>
      <c r="C61" s="785" t="s">
        <v>277</v>
      </c>
      <c r="D61" s="785"/>
      <c r="E61" s="785"/>
      <c r="F61" s="717"/>
      <c r="G61" s="717"/>
      <c r="H61" s="358">
        <f>IF(AND(I58=1,I61=0),"RISPOSTA OBBLIGATORIA","")</f>
      </c>
    </row>
    <row r="62" spans="2:8" ht="18.75" customHeight="1" hidden="1">
      <c r="B62" s="716"/>
      <c r="C62" s="791"/>
      <c r="D62" s="791"/>
      <c r="E62" s="392"/>
      <c r="F62" s="707"/>
      <c r="G62" s="718"/>
      <c r="H62" s="358"/>
    </row>
    <row r="63" spans="1:9" ht="31.5" customHeight="1">
      <c r="A63" s="706" t="s">
        <v>445</v>
      </c>
      <c r="B63" s="785" t="s">
        <v>359</v>
      </c>
      <c r="C63" s="796"/>
      <c r="D63" s="796"/>
      <c r="E63" s="797"/>
      <c r="F63" s="717"/>
      <c r="G63" s="717"/>
      <c r="H63" s="358">
        <f>IF(AND(I58=2,I63=0),"RISPOSTA OBBLIGATORIA","")</f>
      </c>
      <c r="I63" s="403">
        <v>0</v>
      </c>
    </row>
    <row r="64" spans="1:9" ht="15">
      <c r="A64" s="712"/>
      <c r="B64" s="713"/>
      <c r="C64" s="713"/>
      <c r="D64" s="713"/>
      <c r="E64" s="713"/>
      <c r="F64" s="713"/>
      <c r="G64" s="713"/>
      <c r="H64" s="354"/>
      <c r="I64" s="403">
        <f>SUM(I11,I27,I29,I31,I33,I35,I43,I45,I63,SUM(F37:F40,F48,F51,F53,F55))</f>
        <v>0</v>
      </c>
    </row>
  </sheetData>
  <sheetProtection password="EA98" sheet="1" objects="1" scenarios="1" formatColumns="0" selectLockedCells="1"/>
  <mergeCells count="12">
    <mergeCell ref="G37:H40"/>
    <mergeCell ref="G48:H48"/>
    <mergeCell ref="B63:E63"/>
    <mergeCell ref="B13:D22"/>
    <mergeCell ref="F13:H22"/>
    <mergeCell ref="B55:E55"/>
    <mergeCell ref="B29:E29"/>
    <mergeCell ref="B31:E31"/>
    <mergeCell ref="B33:E33"/>
    <mergeCell ref="B48:E48"/>
    <mergeCell ref="C61:E61"/>
    <mergeCell ref="C62:D62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5 F53 F51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N64"/>
  <sheetViews>
    <sheetView zoomScale="75" zoomScaleNormal="75" zoomScalePageLayoutView="0" workbookViewId="0" topLeftCell="A1">
      <selection activeCell="F6" sqref="F6"/>
    </sheetView>
  </sheetViews>
  <sheetFormatPr defaultColWidth="12.83203125" defaultRowHeight="10.5"/>
  <cols>
    <col min="1" max="1" width="6.83203125" style="706" customWidth="1"/>
    <col min="2" max="2" width="25.83203125" style="714" customWidth="1"/>
    <col min="3" max="3" width="5.5" style="714" customWidth="1"/>
    <col min="4" max="4" width="56.16015625" style="714" customWidth="1"/>
    <col min="5" max="5" width="22.5" style="714" customWidth="1"/>
    <col min="6" max="6" width="23.16015625" style="714" customWidth="1"/>
    <col min="7" max="7" width="21.5" style="714" customWidth="1"/>
    <col min="8" max="8" width="37" style="400" customWidth="1"/>
    <col min="9" max="9" width="5.16015625" style="403" hidden="1" customWidth="1"/>
    <col min="10" max="10" width="11.16015625" style="400" customWidth="1"/>
    <col min="11" max="16384" width="12.83203125" style="400" customWidth="1"/>
  </cols>
  <sheetData>
    <row r="1" spans="2:9" ht="62.25" customHeight="1">
      <c r="B1" s="707"/>
      <c r="C1" s="707"/>
      <c r="D1" s="707"/>
      <c r="E1" s="707"/>
      <c r="F1" s="707"/>
      <c r="G1" s="707"/>
      <c r="H1" s="341" t="s">
        <v>234</v>
      </c>
      <c r="I1" s="340"/>
    </row>
    <row r="2" spans="1:9" ht="26.25" customHeight="1" thickBot="1">
      <c r="A2" s="708"/>
      <c r="B2" s="709"/>
      <c r="C2" s="709"/>
      <c r="D2" s="333" t="str">
        <f>'t1'!A1</f>
        <v>COMPARTO REGIONI ED AUTONOMIE LOCALI</v>
      </c>
      <c r="E2" s="709"/>
      <c r="F2" s="709"/>
      <c r="G2" s="709"/>
      <c r="H2" s="342"/>
      <c r="I2" s="340"/>
    </row>
    <row r="3" spans="2:9" ht="15">
      <c r="B3" s="328"/>
      <c r="C3" s="328"/>
      <c r="D3" s="328"/>
      <c r="E3" s="328"/>
      <c r="F3" s="328"/>
      <c r="G3" s="328"/>
      <c r="H3" s="343"/>
      <c r="I3" s="340"/>
    </row>
    <row r="4" spans="2:9" ht="15">
      <c r="B4" s="324"/>
      <c r="C4" s="323"/>
      <c r="D4" s="324"/>
      <c r="E4" s="324"/>
      <c r="F4" s="344" t="s">
        <v>52</v>
      </c>
      <c r="G4" s="324"/>
      <c r="H4" s="343"/>
      <c r="I4" s="340"/>
    </row>
    <row r="5" spans="2:9" ht="15">
      <c r="B5" s="324"/>
      <c r="C5" s="323"/>
      <c r="D5" s="324"/>
      <c r="E5" s="324"/>
      <c r="F5" s="351"/>
      <c r="G5" s="324"/>
      <c r="H5" s="343"/>
      <c r="I5" s="340"/>
    </row>
    <row r="6" spans="1:9" ht="17.25" customHeight="1">
      <c r="A6" s="706" t="s">
        <v>159</v>
      </c>
      <c r="B6" s="329" t="s">
        <v>256</v>
      </c>
      <c r="C6" s="710"/>
      <c r="D6" s="707"/>
      <c r="E6" s="707"/>
      <c r="F6" s="349"/>
      <c r="G6" s="707"/>
      <c r="H6" s="343"/>
      <c r="I6" s="340"/>
    </row>
    <row r="7" spans="2:9" ht="17.25" customHeight="1">
      <c r="B7" s="324"/>
      <c r="C7" s="323"/>
      <c r="D7" s="324"/>
      <c r="E7" s="324"/>
      <c r="F7" s="324"/>
      <c r="G7" s="324"/>
      <c r="H7" s="343"/>
      <c r="I7" s="340"/>
    </row>
    <row r="8" spans="1:9" ht="15" customHeight="1">
      <c r="A8" s="706" t="s">
        <v>160</v>
      </c>
      <c r="B8" s="361" t="s">
        <v>257</v>
      </c>
      <c r="C8" s="323"/>
      <c r="D8" s="324"/>
      <c r="E8" s="324"/>
      <c r="F8" s="349"/>
      <c r="G8" s="324"/>
      <c r="H8" s="343"/>
      <c r="I8" s="340"/>
    </row>
    <row r="9" spans="2:9" ht="15" customHeight="1">
      <c r="B9" s="362"/>
      <c r="C9" s="323"/>
      <c r="D9" s="324"/>
      <c r="E9" s="324"/>
      <c r="F9" s="324"/>
      <c r="G9" s="324"/>
      <c r="H9" s="343"/>
      <c r="I9" s="340"/>
    </row>
    <row r="10" spans="2:9" ht="17.25" customHeight="1">
      <c r="B10" s="324"/>
      <c r="C10" s="323"/>
      <c r="D10" s="324"/>
      <c r="E10" s="324"/>
      <c r="F10" s="344" t="s">
        <v>124</v>
      </c>
      <c r="G10" s="344" t="s">
        <v>125</v>
      </c>
      <c r="H10" s="343"/>
      <c r="I10" s="340"/>
    </row>
    <row r="11" spans="1:14" ht="20.25" customHeight="1">
      <c r="A11" s="706" t="s">
        <v>168</v>
      </c>
      <c r="B11" s="331" t="s">
        <v>255</v>
      </c>
      <c r="C11" s="323"/>
      <c r="D11" s="324"/>
      <c r="E11" s="324"/>
      <c r="F11" s="301"/>
      <c r="G11" s="301"/>
      <c r="H11" s="711" t="str">
        <f>IF(I11=0,"RISPOSTA OBBLIGATORIA","")</f>
        <v>RISPOSTA OBBLIGATORIA</v>
      </c>
      <c r="I11" s="340">
        <v>0</v>
      </c>
      <c r="N11" s="402"/>
    </row>
    <row r="12" spans="2:9" ht="15" customHeight="1">
      <c r="B12" s="324"/>
      <c r="C12" s="324"/>
      <c r="D12" s="324"/>
      <c r="E12" s="324"/>
      <c r="F12" s="324"/>
      <c r="G12" s="324"/>
      <c r="H12" s="346"/>
      <c r="I12" s="340"/>
    </row>
    <row r="13" spans="2:9" ht="15" customHeight="1">
      <c r="B13" s="776" t="s">
        <v>281</v>
      </c>
      <c r="C13" s="777"/>
      <c r="D13" s="778"/>
      <c r="E13" s="349"/>
      <c r="F13" s="779" t="str">
        <f>IF(E13:E22=0,"RISPOSTA OBBLIGATORIA","")</f>
        <v>RISPOSTA OBBLIGATORIA</v>
      </c>
      <c r="G13" s="780"/>
      <c r="H13" s="781"/>
      <c r="I13" s="340"/>
    </row>
    <row r="14" spans="2:9" ht="15" customHeight="1">
      <c r="B14" s="777"/>
      <c r="C14" s="777"/>
      <c r="D14" s="778"/>
      <c r="E14" s="364"/>
      <c r="F14" s="782"/>
      <c r="G14" s="783"/>
      <c r="H14" s="784"/>
      <c r="I14" s="255"/>
    </row>
    <row r="15" spans="1:9" ht="15" customHeight="1">
      <c r="A15" s="365"/>
      <c r="B15" s="777"/>
      <c r="C15" s="777"/>
      <c r="D15" s="778"/>
      <c r="E15" s="364"/>
      <c r="F15" s="782"/>
      <c r="G15" s="783"/>
      <c r="H15" s="784"/>
      <c r="I15" s="255"/>
    </row>
    <row r="16" spans="1:9" ht="15" customHeight="1">
      <c r="A16" s="365"/>
      <c r="B16" s="777"/>
      <c r="C16" s="777"/>
      <c r="D16" s="778"/>
      <c r="E16" s="364"/>
      <c r="F16" s="782"/>
      <c r="G16" s="783"/>
      <c r="H16" s="784"/>
      <c r="I16" s="255"/>
    </row>
    <row r="17" spans="1:9" ht="15" customHeight="1">
      <c r="A17" s="365"/>
      <c r="B17" s="777"/>
      <c r="C17" s="777"/>
      <c r="D17" s="778"/>
      <c r="E17" s="364"/>
      <c r="F17" s="782"/>
      <c r="G17" s="783"/>
      <c r="H17" s="784"/>
      <c r="I17" s="255"/>
    </row>
    <row r="18" spans="1:9" ht="15" customHeight="1">
      <c r="A18" s="365"/>
      <c r="B18" s="777"/>
      <c r="C18" s="777"/>
      <c r="D18" s="778"/>
      <c r="E18" s="364"/>
      <c r="F18" s="782"/>
      <c r="G18" s="783"/>
      <c r="H18" s="784"/>
      <c r="I18" s="255"/>
    </row>
    <row r="19" spans="1:9" ht="15" customHeight="1">
      <c r="A19" s="365"/>
      <c r="B19" s="777"/>
      <c r="C19" s="777"/>
      <c r="D19" s="778"/>
      <c r="E19" s="364"/>
      <c r="F19" s="782"/>
      <c r="G19" s="783"/>
      <c r="H19" s="784"/>
      <c r="I19" s="255"/>
    </row>
    <row r="20" spans="1:10" s="401" customFormat="1" ht="15" customHeight="1">
      <c r="A20" s="365"/>
      <c r="B20" s="777"/>
      <c r="C20" s="777"/>
      <c r="D20" s="778"/>
      <c r="E20" s="364"/>
      <c r="F20" s="782"/>
      <c r="G20" s="783"/>
      <c r="H20" s="784"/>
      <c r="I20" s="360"/>
      <c r="J20" s="400"/>
    </row>
    <row r="21" spans="1:9" ht="15" customHeight="1">
      <c r="A21" s="365"/>
      <c r="B21" s="777"/>
      <c r="C21" s="777"/>
      <c r="D21" s="778"/>
      <c r="E21" s="364"/>
      <c r="F21" s="782"/>
      <c r="G21" s="783"/>
      <c r="H21" s="784"/>
      <c r="I21" s="255"/>
    </row>
    <row r="22" spans="1:9" ht="15" customHeight="1">
      <c r="A22" s="365"/>
      <c r="B22" s="777"/>
      <c r="C22" s="777"/>
      <c r="D22" s="778"/>
      <c r="E22" s="364"/>
      <c r="F22" s="782"/>
      <c r="G22" s="783"/>
      <c r="H22" s="784"/>
      <c r="I22" s="255"/>
    </row>
    <row r="23" spans="1:9" ht="15" customHeight="1">
      <c r="A23" s="365"/>
      <c r="B23" s="365"/>
      <c r="C23" s="365"/>
      <c r="D23" s="365"/>
      <c r="E23" s="365"/>
      <c r="F23" s="365"/>
      <c r="G23" s="365"/>
      <c r="H23" s="363"/>
      <c r="I23" s="255"/>
    </row>
    <row r="24" spans="2:9" ht="15" customHeight="1">
      <c r="B24" s="707"/>
      <c r="C24" s="707"/>
      <c r="D24" s="707"/>
      <c r="E24" s="707"/>
      <c r="F24" s="344" t="s">
        <v>124</v>
      </c>
      <c r="G24" s="344" t="s">
        <v>125</v>
      </c>
      <c r="H24" s="343"/>
      <c r="I24" s="340"/>
    </row>
    <row r="25" spans="1:9" ht="20.25" customHeight="1" hidden="1">
      <c r="A25" s="316" t="s">
        <v>169</v>
      </c>
      <c r="B25" s="331" t="s">
        <v>176</v>
      </c>
      <c r="C25" s="324"/>
      <c r="D25" s="352"/>
      <c r="E25" s="352"/>
      <c r="F25" s="388"/>
      <c r="G25" s="388"/>
      <c r="H25" s="367" t="str">
        <f>IF(I25=0,"RISPOSTA OBBLIGATORIA","")</f>
        <v>RISPOSTA OBBLIGATORIA</v>
      </c>
      <c r="I25" s="340">
        <v>0</v>
      </c>
    </row>
    <row r="26" spans="2:9" ht="15" customHeight="1" hidden="1">
      <c r="B26" s="327"/>
      <c r="C26" s="327"/>
      <c r="D26" s="327"/>
      <c r="E26" s="327"/>
      <c r="F26" s="715"/>
      <c r="G26" s="715"/>
      <c r="H26" s="343"/>
      <c r="I26" s="340"/>
    </row>
    <row r="27" spans="1:14" ht="20.25" customHeight="1" hidden="1">
      <c r="A27" s="706" t="s">
        <v>161</v>
      </c>
      <c r="B27" s="353" t="s">
        <v>53</v>
      </c>
      <c r="C27" s="327"/>
      <c r="D27" s="327"/>
      <c r="E27" s="327"/>
      <c r="F27" s="301"/>
      <c r="G27" s="301"/>
      <c r="H27" s="711" t="str">
        <f>IF(I27=0,"RISPOSTA OBBLIGATORIA","")</f>
        <v>RISPOSTA OBBLIGATORIA</v>
      </c>
      <c r="I27" s="340">
        <v>0</v>
      </c>
      <c r="N27" s="402"/>
    </row>
    <row r="28" spans="2:9" ht="15" customHeight="1" hidden="1">
      <c r="B28" s="327"/>
      <c r="C28" s="327"/>
      <c r="D28" s="327"/>
      <c r="E28" s="327"/>
      <c r="F28" s="707"/>
      <c r="G28" s="707"/>
      <c r="H28" s="343"/>
      <c r="I28" s="340"/>
    </row>
    <row r="29" spans="1:14" ht="43.5" customHeight="1">
      <c r="A29" s="706" t="s">
        <v>162</v>
      </c>
      <c r="B29" s="785" t="s">
        <v>273</v>
      </c>
      <c r="C29" s="786"/>
      <c r="D29" s="786"/>
      <c r="E29" s="786"/>
      <c r="F29" s="301"/>
      <c r="G29" s="301"/>
      <c r="H29" s="711" t="str">
        <f>IF(I29=0,"RISPOSTA OBBLIGATORIA","")</f>
        <v>RISPOSTA OBBLIGATORIA</v>
      </c>
      <c r="I29" s="340">
        <v>0</v>
      </c>
      <c r="N29" s="402"/>
    </row>
    <row r="30" spans="2:9" ht="15" customHeight="1">
      <c r="B30" s="327"/>
      <c r="C30" s="327"/>
      <c r="D30" s="327"/>
      <c r="E30" s="327"/>
      <c r="F30" s="707"/>
      <c r="G30" s="707"/>
      <c r="H30" s="343"/>
      <c r="I30" s="340"/>
    </row>
    <row r="31" spans="1:14" ht="27" customHeight="1">
      <c r="A31" s="706" t="s">
        <v>163</v>
      </c>
      <c r="B31" s="788" t="s">
        <v>54</v>
      </c>
      <c r="C31" s="789"/>
      <c r="D31" s="789"/>
      <c r="E31" s="789"/>
      <c r="F31" s="301"/>
      <c r="G31" s="301"/>
      <c r="H31" s="711" t="str">
        <f>IF(I31=0,"RISPOSTA OBBLIGATORIA","")</f>
        <v>RISPOSTA OBBLIGATORIA</v>
      </c>
      <c r="I31" s="340">
        <v>0</v>
      </c>
      <c r="N31" s="402"/>
    </row>
    <row r="32" spans="2:9" ht="15" customHeight="1">
      <c r="B32" s="324"/>
      <c r="C32" s="327"/>
      <c r="D32" s="327"/>
      <c r="E32" s="327"/>
      <c r="F32" s="707"/>
      <c r="G32" s="707"/>
      <c r="H32" s="343"/>
      <c r="I32" s="340"/>
    </row>
    <row r="33" spans="1:14" ht="29.25" customHeight="1">
      <c r="A33" s="706" t="s">
        <v>166</v>
      </c>
      <c r="B33" s="788" t="s">
        <v>55</v>
      </c>
      <c r="C33" s="789"/>
      <c r="D33" s="789"/>
      <c r="E33" s="789"/>
      <c r="F33" s="301"/>
      <c r="G33" s="301"/>
      <c r="H33" s="711" t="str">
        <f>IF(I33=0,"RISPOSTA OBBLIGATORIA","")</f>
        <v>RISPOSTA OBBLIGATORIA</v>
      </c>
      <c r="I33" s="340">
        <v>0</v>
      </c>
      <c r="N33" s="402"/>
    </row>
    <row r="34" spans="2:9" ht="15" customHeight="1">
      <c r="B34" s="324"/>
      <c r="C34" s="327"/>
      <c r="D34" s="327"/>
      <c r="E34" s="327"/>
      <c r="F34" s="707"/>
      <c r="G34" s="707"/>
      <c r="H34" s="343"/>
      <c r="I34" s="340"/>
    </row>
    <row r="35" spans="1:14" ht="20.25" customHeight="1">
      <c r="A35" s="706" t="s">
        <v>167</v>
      </c>
      <c r="B35" s="353" t="s">
        <v>56</v>
      </c>
      <c r="C35" s="327"/>
      <c r="D35" s="327"/>
      <c r="E35" s="327"/>
      <c r="F35" s="301"/>
      <c r="G35" s="301"/>
      <c r="H35" s="711" t="str">
        <f>IF(I35=0,"RISPOSTA OBBLIGATORIA","")</f>
        <v>RISPOSTA OBBLIGATORIA</v>
      </c>
      <c r="I35" s="340">
        <v>0</v>
      </c>
      <c r="N35" s="402"/>
    </row>
    <row r="36" spans="2:9" ht="15" customHeight="1">
      <c r="B36" s="327"/>
      <c r="C36" s="331" t="s">
        <v>57</v>
      </c>
      <c r="D36" s="327"/>
      <c r="E36" s="327"/>
      <c r="F36" s="344" t="s">
        <v>51</v>
      </c>
      <c r="G36" s="707"/>
      <c r="H36" s="343"/>
      <c r="I36" s="340"/>
    </row>
    <row r="37" spans="2:9" ht="15" customHeight="1">
      <c r="B37" s="327"/>
      <c r="C37" s="327">
        <v>11</v>
      </c>
      <c r="D37" s="324" t="s">
        <v>251</v>
      </c>
      <c r="E37" s="327"/>
      <c r="F37" s="349"/>
      <c r="G37" s="731">
        <f>IF(AND(I35=1,F37=0,F38=0,F39=0,F40=0),"IMMETTERE UN VALORE PER ALMENO UNA DELLE TIPOLOGIE DI ISTITUZIONE","")</f>
      </c>
      <c r="H37" s="792"/>
      <c r="I37" s="340"/>
    </row>
    <row r="38" spans="2:9" ht="15" customHeight="1">
      <c r="B38" s="327"/>
      <c r="C38" s="327">
        <v>12</v>
      </c>
      <c r="D38" s="324" t="s">
        <v>252</v>
      </c>
      <c r="E38" s="327"/>
      <c r="F38" s="349"/>
      <c r="G38" s="793"/>
      <c r="H38" s="792"/>
      <c r="I38" s="340"/>
    </row>
    <row r="39" spans="2:9" ht="15" customHeight="1">
      <c r="B39" s="327"/>
      <c r="C39" s="327">
        <v>13</v>
      </c>
      <c r="D39" s="324" t="s">
        <v>253</v>
      </c>
      <c r="E39" s="327"/>
      <c r="F39" s="349"/>
      <c r="G39" s="793"/>
      <c r="H39" s="792"/>
      <c r="I39" s="340"/>
    </row>
    <row r="40" spans="2:9" ht="15" customHeight="1">
      <c r="B40" s="327"/>
      <c r="C40" s="327">
        <v>14</v>
      </c>
      <c r="D40" s="324" t="s">
        <v>254</v>
      </c>
      <c r="E40" s="327"/>
      <c r="F40" s="349"/>
      <c r="G40" s="793"/>
      <c r="H40" s="792"/>
      <c r="I40" s="340"/>
    </row>
    <row r="41" spans="2:9" ht="15" customHeight="1">
      <c r="B41" s="327"/>
      <c r="C41" s="327"/>
      <c r="D41" s="327"/>
      <c r="E41" s="327"/>
      <c r="F41" s="707"/>
      <c r="G41" s="707"/>
      <c r="H41" s="343"/>
      <c r="I41" s="340"/>
    </row>
    <row r="42" spans="2:9" ht="15" customHeight="1">
      <c r="B42" s="327"/>
      <c r="C42" s="327"/>
      <c r="D42" s="327"/>
      <c r="E42" s="327"/>
      <c r="F42" s="344" t="s">
        <v>124</v>
      </c>
      <c r="G42" s="344" t="s">
        <v>125</v>
      </c>
      <c r="H42" s="343"/>
      <c r="I42" s="340"/>
    </row>
    <row r="43" spans="1:14" ht="20.25" customHeight="1">
      <c r="A43" s="706" t="s">
        <v>170</v>
      </c>
      <c r="B43" s="353" t="s">
        <v>58</v>
      </c>
      <c r="C43" s="327"/>
      <c r="D43" s="327"/>
      <c r="E43" s="327"/>
      <c r="F43" s="301"/>
      <c r="G43" s="301"/>
      <c r="H43" s="711" t="str">
        <f>IF(I43=0,"RISPOSTA OBBLIGATORIA","")</f>
        <v>RISPOSTA OBBLIGATORIA</v>
      </c>
      <c r="I43" s="340">
        <v>0</v>
      </c>
      <c r="N43" s="402"/>
    </row>
    <row r="44" spans="2:9" ht="15" customHeight="1">
      <c r="B44" s="327"/>
      <c r="C44" s="327"/>
      <c r="D44" s="327"/>
      <c r="E44" s="327"/>
      <c r="F44" s="707"/>
      <c r="G44" s="707"/>
      <c r="H44" s="343"/>
      <c r="I44" s="340"/>
    </row>
    <row r="45" spans="1:14" ht="20.25" customHeight="1">
      <c r="A45" s="706" t="s">
        <v>235</v>
      </c>
      <c r="B45" s="353" t="s">
        <v>285</v>
      </c>
      <c r="C45" s="327"/>
      <c r="D45" s="327"/>
      <c r="E45" s="327"/>
      <c r="F45" s="301"/>
      <c r="G45" s="301"/>
      <c r="H45" s="711" t="str">
        <f>IF(I45=0,"RISPOSTA OBBLIGATORIA","")</f>
        <v>RISPOSTA OBBLIGATORIA</v>
      </c>
      <c r="I45" s="340">
        <v>0</v>
      </c>
      <c r="N45" s="402"/>
    </row>
    <row r="46" spans="2:9" ht="15" customHeight="1">
      <c r="B46" s="327"/>
      <c r="C46" s="327"/>
      <c r="D46" s="327"/>
      <c r="E46" s="327"/>
      <c r="F46" s="707"/>
      <c r="G46" s="707"/>
      <c r="H46" s="343"/>
      <c r="I46" s="340"/>
    </row>
    <row r="47" spans="2:9" ht="15" customHeight="1">
      <c r="B47" s="327"/>
      <c r="C47" s="327"/>
      <c r="D47" s="327"/>
      <c r="E47" s="327"/>
      <c r="F47" s="344" t="s">
        <v>52</v>
      </c>
      <c r="G47" s="707"/>
      <c r="H47" s="343"/>
      <c r="I47" s="340"/>
    </row>
    <row r="48" spans="1:9" ht="33" customHeight="1">
      <c r="A48" s="706" t="s">
        <v>275</v>
      </c>
      <c r="B48" s="790" t="s">
        <v>346</v>
      </c>
      <c r="C48" s="786"/>
      <c r="D48" s="786"/>
      <c r="E48" s="787"/>
      <c r="F48" s="366"/>
      <c r="G48" s="794" t="str">
        <f>IF(F48=0,"RISPOSTA OBBLIGATORIA","")</f>
        <v>RISPOSTA OBBLIGATORIA</v>
      </c>
      <c r="H48" s="795"/>
      <c r="I48" s="340"/>
    </row>
    <row r="49" spans="2:9" ht="15" customHeight="1">
      <c r="B49" s="327"/>
      <c r="C49" s="327"/>
      <c r="D49" s="327"/>
      <c r="E49" s="327"/>
      <c r="F49" s="707"/>
      <c r="G49" s="707"/>
      <c r="H49" s="343"/>
      <c r="I49" s="340"/>
    </row>
    <row r="50" spans="2:9" ht="15" customHeight="1">
      <c r="B50" s="327"/>
      <c r="C50" s="327"/>
      <c r="D50" s="327"/>
      <c r="E50" s="327"/>
      <c r="F50" s="344" t="s">
        <v>51</v>
      </c>
      <c r="G50" s="707"/>
      <c r="H50" s="343"/>
      <c r="I50" s="340"/>
    </row>
    <row r="51" spans="1:9" ht="15" customHeight="1">
      <c r="A51" s="706" t="s">
        <v>35</v>
      </c>
      <c r="B51" s="329" t="s">
        <v>60</v>
      </c>
      <c r="C51" s="330"/>
      <c r="D51" s="327"/>
      <c r="E51" s="327"/>
      <c r="F51" s="349">
        <v>0</v>
      </c>
      <c r="G51" s="707"/>
      <c r="H51" s="343"/>
      <c r="I51" s="340"/>
    </row>
    <row r="52" spans="2:9" ht="15" customHeight="1">
      <c r="B52" s="327"/>
      <c r="C52" s="327"/>
      <c r="D52" s="327"/>
      <c r="E52" s="327"/>
      <c r="F52" s="707"/>
      <c r="G52" s="707"/>
      <c r="H52" s="343"/>
      <c r="I52" s="340"/>
    </row>
    <row r="53" spans="1:9" ht="15" customHeight="1" hidden="1">
      <c r="A53" s="706" t="s">
        <v>279</v>
      </c>
      <c r="B53" s="331" t="s">
        <v>61</v>
      </c>
      <c r="C53" s="327"/>
      <c r="D53" s="327"/>
      <c r="E53" s="327"/>
      <c r="F53" s="349">
        <v>0</v>
      </c>
      <c r="G53" s="707"/>
      <c r="H53" s="343"/>
      <c r="I53" s="340"/>
    </row>
    <row r="54" spans="2:9" ht="15" customHeight="1" hidden="1">
      <c r="B54" s="327"/>
      <c r="C54" s="327"/>
      <c r="D54" s="327"/>
      <c r="E54" s="327"/>
      <c r="F54" s="707"/>
      <c r="G54" s="707"/>
      <c r="H54" s="343"/>
      <c r="I54" s="340"/>
    </row>
    <row r="55" spans="1:9" ht="28.5" customHeight="1">
      <c r="A55" s="706" t="s">
        <v>280</v>
      </c>
      <c r="B55" s="785" t="s">
        <v>62</v>
      </c>
      <c r="C55" s="786"/>
      <c r="D55" s="786"/>
      <c r="E55" s="787"/>
      <c r="F55" s="349">
        <v>0</v>
      </c>
      <c r="G55" s="707"/>
      <c r="H55" s="343"/>
      <c r="I55" s="340"/>
    </row>
    <row r="56" spans="2:9" ht="15" customHeight="1">
      <c r="B56" s="707"/>
      <c r="C56" s="707"/>
      <c r="D56" s="707"/>
      <c r="E56" s="707"/>
      <c r="F56" s="337"/>
      <c r="G56" s="707"/>
      <c r="H56" s="343"/>
      <c r="I56" s="340"/>
    </row>
    <row r="57" spans="1:9" ht="15" customHeight="1">
      <c r="A57" s="316"/>
      <c r="B57" s="327"/>
      <c r="C57" s="327"/>
      <c r="D57" s="327"/>
      <c r="E57" s="327"/>
      <c r="F57" s="344" t="s">
        <v>124</v>
      </c>
      <c r="G57" s="344" t="s">
        <v>125</v>
      </c>
      <c r="H57" s="343"/>
      <c r="I57" s="404"/>
    </row>
    <row r="58" spans="1:8" ht="20.25" customHeight="1" hidden="1">
      <c r="A58" s="316" t="s">
        <v>287</v>
      </c>
      <c r="B58" s="331" t="s">
        <v>347</v>
      </c>
      <c r="C58" s="327"/>
      <c r="D58" s="327"/>
      <c r="E58" s="327"/>
      <c r="F58" s="301"/>
      <c r="G58" s="301"/>
      <c r="H58" s="367" t="str">
        <f>IF(I58=0,"RISPOSTA OBBLIGATORIA","")</f>
        <v>RISPOSTA OBBLIGATORIA</v>
      </c>
    </row>
    <row r="59" spans="1:8" ht="20.25" customHeight="1" hidden="1">
      <c r="A59" s="316"/>
      <c r="B59" s="331"/>
      <c r="C59" s="395" t="s">
        <v>358</v>
      </c>
      <c r="D59" s="395"/>
      <c r="E59" s="327"/>
      <c r="F59" s="337"/>
      <c r="G59" s="337"/>
      <c r="H59" s="367"/>
    </row>
    <row r="60" spans="1:8" ht="20.25" customHeight="1" hidden="1">
      <c r="A60" s="316"/>
      <c r="B60" s="327">
        <v>22</v>
      </c>
      <c r="C60" s="353" t="s">
        <v>63</v>
      </c>
      <c r="D60" s="327"/>
      <c r="E60" s="327"/>
      <c r="F60" s="396"/>
      <c r="G60" s="396"/>
      <c r="H60" s="358">
        <f>IF(AND(I58=1,I60=0),"RISPOSTA OBBLIGATORIA","")</f>
      </c>
    </row>
    <row r="61" spans="1:8" ht="46.5" customHeight="1" hidden="1">
      <c r="A61" s="316"/>
      <c r="B61" s="394">
        <v>23</v>
      </c>
      <c r="C61" s="785" t="s">
        <v>277</v>
      </c>
      <c r="D61" s="785"/>
      <c r="E61" s="785"/>
      <c r="F61" s="339"/>
      <c r="G61" s="339"/>
      <c r="H61" s="358">
        <f>IF(AND(I58=1,I61=0),"RISPOSTA OBBLIGATORIA","")</f>
      </c>
    </row>
    <row r="62" spans="1:8" ht="18.75" customHeight="1" hidden="1">
      <c r="A62" s="316"/>
      <c r="B62" s="394"/>
      <c r="C62" s="791"/>
      <c r="D62" s="791"/>
      <c r="E62" s="392"/>
      <c r="F62" s="327"/>
      <c r="G62" s="191"/>
      <c r="H62" s="358"/>
    </row>
    <row r="63" spans="1:9" ht="31.5" customHeight="1">
      <c r="A63" s="706" t="s">
        <v>445</v>
      </c>
      <c r="B63" s="785" t="s">
        <v>359</v>
      </c>
      <c r="C63" s="796"/>
      <c r="D63" s="796"/>
      <c r="E63" s="797"/>
      <c r="F63" s="717"/>
      <c r="G63" s="717"/>
      <c r="H63" s="358">
        <f>IF(AND(I58=2,I63=0),"RISPOSTA OBBLIGATORIA","")</f>
      </c>
      <c r="I63" s="403">
        <v>0</v>
      </c>
    </row>
    <row r="64" spans="1:9" ht="15">
      <c r="A64" s="712"/>
      <c r="B64" s="713"/>
      <c r="C64" s="713"/>
      <c r="D64" s="713"/>
      <c r="E64" s="713"/>
      <c r="F64" s="713"/>
      <c r="G64" s="713"/>
      <c r="H64" s="354"/>
      <c r="I64" s="403">
        <f>SUM(F6,F8,I11,I27,I29,I31,I33,I35,I43,I45,I63,SUM(F37:F40,F48,F51,F53,F55))</f>
        <v>0</v>
      </c>
    </row>
  </sheetData>
  <sheetProtection password="EA98" sheet="1" objects="1" scenarios="1" formatColumns="0" selectLockedCells="1"/>
  <mergeCells count="12">
    <mergeCell ref="B33:E33"/>
    <mergeCell ref="B48:E48"/>
    <mergeCell ref="C61:E61"/>
    <mergeCell ref="C62:D62"/>
    <mergeCell ref="B63:E63"/>
    <mergeCell ref="G37:H40"/>
    <mergeCell ref="G48:H48"/>
    <mergeCell ref="B13:D22"/>
    <mergeCell ref="F13:H22"/>
    <mergeCell ref="B55:E55"/>
    <mergeCell ref="B29:E29"/>
    <mergeCell ref="B31:E31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zoomScale="75" zoomScaleNormal="75" zoomScalePageLayoutView="94" workbookViewId="0" topLeftCell="A1">
      <selection activeCell="H174" sqref="H1:I16384"/>
    </sheetView>
  </sheetViews>
  <sheetFormatPr defaultColWidth="0" defaultRowHeight="10.5" zeroHeight="1"/>
  <cols>
    <col min="1" max="1" width="9.66015625" style="424" bestFit="1" customWidth="1"/>
    <col min="2" max="7" width="30" style="425" customWidth="1"/>
    <col min="8" max="8" width="6" style="672" hidden="1" customWidth="1"/>
    <col min="9" max="9" width="10.66015625" style="479" hidden="1" customWidth="1"/>
    <col min="10" max="12" width="12.83203125" style="411" customWidth="1"/>
    <col min="13" max="242" width="12.83203125" style="411" hidden="1" customWidth="1"/>
    <col min="243" max="243" width="3.33203125" style="411" hidden="1" customWidth="1"/>
    <col min="244" max="244" width="1.3359375" style="411" hidden="1" customWidth="1"/>
    <col min="245" max="245" width="3.16015625" style="411" hidden="1" customWidth="1"/>
    <col min="246" max="246" width="1.66796875" style="411" hidden="1" customWidth="1"/>
    <col min="247" max="247" width="3.16015625" style="411" hidden="1" customWidth="1"/>
    <col min="248" max="248" width="3" style="411" hidden="1" customWidth="1"/>
    <col min="249" max="249" width="1.83203125" style="411" hidden="1" customWidth="1"/>
    <col min="250" max="250" width="2.16015625" style="411" hidden="1" customWidth="1"/>
    <col min="251" max="251" width="3.5" style="411" hidden="1" customWidth="1"/>
    <col min="252" max="252" width="5.33203125" style="411" hidden="1" customWidth="1"/>
    <col min="253" max="253" width="8.66015625" style="411" hidden="1" customWidth="1"/>
    <col min="254" max="255" width="2.5" style="411" hidden="1" customWidth="1"/>
    <col min="256" max="16384" width="6.16015625" style="411" hidden="1" customWidth="1"/>
  </cols>
  <sheetData>
    <row r="1" spans="1:8" ht="45" customHeight="1">
      <c r="A1" s="406"/>
      <c r="B1" s="407"/>
      <c r="C1" s="407"/>
      <c r="D1" s="408" t="s">
        <v>288</v>
      </c>
      <c r="E1" s="407"/>
      <c r="F1" s="407"/>
      <c r="G1" s="409"/>
      <c r="H1" s="667" t="s">
        <v>234</v>
      </c>
    </row>
    <row r="2" spans="1:8" ht="23.25">
      <c r="A2" s="412"/>
      <c r="B2" s="413"/>
      <c r="C2" s="414" t="s">
        <v>289</v>
      </c>
      <c r="D2" s="413"/>
      <c r="E2" s="413"/>
      <c r="F2" s="413"/>
      <c r="G2" s="415"/>
      <c r="H2" s="667"/>
    </row>
    <row r="3" spans="1:8" ht="41.25" customHeight="1">
      <c r="A3" s="412"/>
      <c r="B3" s="416" t="s">
        <v>290</v>
      </c>
      <c r="C3" s="417"/>
      <c r="D3" s="413"/>
      <c r="E3" s="413"/>
      <c r="F3" s="413"/>
      <c r="G3" s="415"/>
      <c r="H3" s="667"/>
    </row>
    <row r="4" spans="1:9" s="423" customFormat="1" ht="45" customHeight="1">
      <c r="A4" s="418"/>
      <c r="B4" s="419" t="s">
        <v>291</v>
      </c>
      <c r="C4" s="420"/>
      <c r="D4" s="421"/>
      <c r="E4" s="421"/>
      <c r="F4" s="421"/>
      <c r="G4" s="422"/>
      <c r="H4" s="668"/>
      <c r="I4" s="669"/>
    </row>
    <row r="5" ht="16.5" customHeight="1">
      <c r="H5" s="667"/>
    </row>
    <row r="6" spans="1:8" ht="20.25">
      <c r="A6" s="426"/>
      <c r="B6" s="427"/>
      <c r="C6" s="411"/>
      <c r="D6" s="411"/>
      <c r="E6" s="411"/>
      <c r="F6" s="411"/>
      <c r="H6" s="667"/>
    </row>
    <row r="7" spans="1:9" s="430" customFormat="1" ht="20.25">
      <c r="A7" s="424"/>
      <c r="B7" s="428"/>
      <c r="C7" s="429" t="str">
        <f>'t1'!A1</f>
        <v>COMPARTO REGIONI ED AUTONOMIE LOCALI</v>
      </c>
      <c r="E7" s="431"/>
      <c r="F7" s="432"/>
      <c r="G7" s="428"/>
      <c r="H7" s="670"/>
      <c r="I7" s="671"/>
    </row>
    <row r="8" spans="1:9" s="430" customFormat="1" ht="19.5" customHeight="1">
      <c r="A8" s="424"/>
      <c r="B8" s="428"/>
      <c r="C8" s="428"/>
      <c r="D8" s="433"/>
      <c r="F8" s="428"/>
      <c r="G8" s="428"/>
      <c r="H8" s="670"/>
      <c r="I8" s="671"/>
    </row>
    <row r="9" spans="1:9" s="430" customFormat="1" ht="30.75" customHeight="1">
      <c r="A9" s="434"/>
      <c r="B9" s="428"/>
      <c r="C9" s="435" t="s">
        <v>129</v>
      </c>
      <c r="D9" s="435"/>
      <c r="E9" s="436" t="s">
        <v>292</v>
      </c>
      <c r="F9" s="437" t="s">
        <v>79</v>
      </c>
      <c r="G9" s="428"/>
      <c r="H9" s="670"/>
      <c r="I9" s="671"/>
    </row>
    <row r="10" spans="1:9" s="430" customFormat="1" ht="30.75" customHeight="1">
      <c r="A10" s="434"/>
      <c r="B10" s="428"/>
      <c r="C10" s="428"/>
      <c r="D10" s="438"/>
      <c r="E10" s="431"/>
      <c r="F10" s="431"/>
      <c r="G10" s="428"/>
      <c r="H10" s="670"/>
      <c r="I10" s="671"/>
    </row>
    <row r="11" spans="1:7" ht="15">
      <c r="A11" s="434"/>
      <c r="B11" s="439" t="s">
        <v>293</v>
      </c>
      <c r="C11" s="440"/>
      <c r="D11" s="440"/>
      <c r="E11" s="440"/>
      <c r="F11" s="440"/>
      <c r="G11" s="440"/>
    </row>
    <row r="12" spans="1:7" ht="18" customHeight="1">
      <c r="A12" s="441"/>
      <c r="B12" s="442"/>
      <c r="C12" s="443"/>
      <c r="D12" s="443"/>
      <c r="E12" s="444" t="s">
        <v>236</v>
      </c>
      <c r="F12" s="445" t="s">
        <v>237</v>
      </c>
      <c r="G12" s="446" t="s">
        <v>238</v>
      </c>
    </row>
    <row r="13" spans="1:9" s="451" customFormat="1" ht="18" customHeight="1">
      <c r="A13" s="447"/>
      <c r="B13" s="448" t="s">
        <v>446</v>
      </c>
      <c r="C13" s="449"/>
      <c r="D13" s="449"/>
      <c r="E13" s="450"/>
      <c r="F13" s="450"/>
      <c r="G13" s="450"/>
      <c r="H13" s="673"/>
      <c r="I13" s="674"/>
    </row>
    <row r="14" spans="1:9" s="451" customFormat="1" ht="18" customHeight="1">
      <c r="A14" s="447"/>
      <c r="B14" s="452"/>
      <c r="C14" s="452"/>
      <c r="D14" s="452"/>
      <c r="E14" s="452"/>
      <c r="F14" s="452"/>
      <c r="G14" s="453"/>
      <c r="H14" s="673"/>
      <c r="I14" s="674"/>
    </row>
    <row r="15" spans="1:9" s="451" customFormat="1" ht="18" customHeight="1">
      <c r="A15" s="447"/>
      <c r="B15" s="805" t="s">
        <v>447</v>
      </c>
      <c r="C15" s="805"/>
      <c r="D15" s="806"/>
      <c r="E15" s="623"/>
      <c r="F15" s="623"/>
      <c r="G15" s="623"/>
      <c r="H15" s="673"/>
      <c r="I15" s="674"/>
    </row>
    <row r="16" spans="1:9" s="451" customFormat="1" ht="18" customHeight="1">
      <c r="A16" s="447"/>
      <c r="B16" s="455"/>
      <c r="C16" s="454"/>
      <c r="D16" s="454"/>
      <c r="E16" s="452"/>
      <c r="F16" s="452"/>
      <c r="G16" s="453"/>
      <c r="H16" s="673"/>
      <c r="I16" s="674"/>
    </row>
    <row r="17" spans="1:9" s="451" customFormat="1" ht="18" customHeight="1">
      <c r="A17" s="447"/>
      <c r="B17" s="455" t="s">
        <v>294</v>
      </c>
      <c r="C17" s="454"/>
      <c r="D17" s="454"/>
      <c r="E17" s="456"/>
      <c r="F17" s="456"/>
      <c r="G17" s="456"/>
      <c r="H17" s="673"/>
      <c r="I17" s="674"/>
    </row>
    <row r="18" spans="1:9" s="451" customFormat="1" ht="18" customHeight="1">
      <c r="A18" s="447"/>
      <c r="B18" s="455"/>
      <c r="C18" s="454"/>
      <c r="D18" s="454"/>
      <c r="E18" s="452"/>
      <c r="F18" s="452"/>
      <c r="G18" s="453"/>
      <c r="H18" s="673"/>
      <c r="I18" s="674"/>
    </row>
    <row r="19" spans="1:7" ht="18" customHeight="1">
      <c r="A19" s="447"/>
      <c r="B19" s="457"/>
      <c r="C19" s="457"/>
      <c r="D19" s="455"/>
      <c r="E19" s="457"/>
      <c r="F19" s="458"/>
      <c r="G19" s="459" t="s">
        <v>131</v>
      </c>
    </row>
    <row r="20" spans="1:9" s="451" customFormat="1" ht="18" customHeight="1">
      <c r="A20" s="447">
        <v>1</v>
      </c>
      <c r="B20" s="454" t="s">
        <v>448</v>
      </c>
      <c r="C20" s="454"/>
      <c r="D20" s="454"/>
      <c r="E20" s="454"/>
      <c r="F20" s="460"/>
      <c r="G20" s="461"/>
      <c r="H20" s="673"/>
      <c r="I20" s="674"/>
    </row>
    <row r="21" spans="1:9" s="451" customFormat="1" ht="18" customHeight="1">
      <c r="A21" s="462"/>
      <c r="B21" s="454"/>
      <c r="C21" s="454"/>
      <c r="D21" s="454"/>
      <c r="E21" s="454"/>
      <c r="F21" s="460"/>
      <c r="G21" s="463"/>
      <c r="H21" s="673"/>
      <c r="I21" s="674"/>
    </row>
    <row r="22" spans="1:9" s="451" customFormat="1" ht="18" customHeight="1">
      <c r="A22" s="447">
        <v>2</v>
      </c>
      <c r="B22" s="454" t="s">
        <v>295</v>
      </c>
      <c r="C22" s="454"/>
      <c r="D22" s="454"/>
      <c r="E22" s="454"/>
      <c r="F22" s="460"/>
      <c r="G22" s="461"/>
      <c r="H22" s="673"/>
      <c r="I22" s="674"/>
    </row>
    <row r="23" spans="1:9" s="451" customFormat="1" ht="18" customHeight="1">
      <c r="A23" s="447"/>
      <c r="B23" s="454"/>
      <c r="C23" s="454"/>
      <c r="D23" s="454"/>
      <c r="E23" s="454"/>
      <c r="F23" s="460"/>
      <c r="G23" s="463"/>
      <c r="H23" s="673"/>
      <c r="I23" s="674"/>
    </row>
    <row r="24" spans="1:9" s="451" customFormat="1" ht="18" customHeight="1">
      <c r="A24" s="447">
        <v>3</v>
      </c>
      <c r="B24" s="611" t="s">
        <v>336</v>
      </c>
      <c r="C24" s="611"/>
      <c r="D24" s="611"/>
      <c r="E24" s="611"/>
      <c r="F24" s="612"/>
      <c r="G24" s="461"/>
      <c r="H24" s="673"/>
      <c r="I24" s="674"/>
    </row>
    <row r="25" spans="1:9" s="451" customFormat="1" ht="18" customHeight="1">
      <c r="A25" s="447"/>
      <c r="B25" s="613" t="s">
        <v>337</v>
      </c>
      <c r="C25" s="611"/>
      <c r="D25" s="611"/>
      <c r="E25" s="611"/>
      <c r="F25" s="612"/>
      <c r="G25" s="453"/>
      <c r="H25" s="673"/>
      <c r="I25" s="674"/>
    </row>
    <row r="26" spans="1:9" s="451" customFormat="1" ht="18" customHeight="1">
      <c r="A26" s="447">
        <v>4</v>
      </c>
      <c r="B26" s="611" t="s">
        <v>449</v>
      </c>
      <c r="C26" s="611"/>
      <c r="D26" s="611"/>
      <c r="E26" s="611"/>
      <c r="F26" s="612"/>
      <c r="G26" s="465"/>
      <c r="H26" s="673"/>
      <c r="I26" s="674"/>
    </row>
    <row r="27" spans="1:9" s="451" customFormat="1" ht="18" customHeight="1">
      <c r="A27" s="447"/>
      <c r="B27" s="613" t="s">
        <v>338</v>
      </c>
      <c r="C27" s="614"/>
      <c r="D27" s="614"/>
      <c r="E27" s="614"/>
      <c r="F27" s="614"/>
      <c r="G27" s="468"/>
      <c r="H27" s="673"/>
      <c r="I27" s="674"/>
    </row>
    <row r="28" spans="1:9" s="451" customFormat="1" ht="18" customHeight="1">
      <c r="A28" s="447">
        <v>5</v>
      </c>
      <c r="B28" s="454" t="s">
        <v>294</v>
      </c>
      <c r="C28" s="454"/>
      <c r="D28" s="454"/>
      <c r="E28" s="454"/>
      <c r="F28" s="466"/>
      <c r="G28" s="469"/>
      <c r="H28" s="673"/>
      <c r="I28" s="674"/>
    </row>
    <row r="29" spans="1:9" s="451" customFormat="1" ht="18" customHeight="1">
      <c r="A29" s="447"/>
      <c r="B29" s="454"/>
      <c r="C29" s="454"/>
      <c r="D29" s="454"/>
      <c r="E29" s="454"/>
      <c r="F29" s="464"/>
      <c r="G29" s="470"/>
      <c r="H29" s="673"/>
      <c r="I29" s="674"/>
    </row>
    <row r="30" spans="1:9" s="451" customFormat="1" ht="18" customHeight="1">
      <c r="A30" s="447">
        <v>6</v>
      </c>
      <c r="B30" s="454" t="s">
        <v>294</v>
      </c>
      <c r="C30" s="454"/>
      <c r="D30" s="454"/>
      <c r="E30" s="454"/>
      <c r="F30" s="464"/>
      <c r="G30" s="506"/>
      <c r="H30" s="673"/>
      <c r="I30" s="674"/>
    </row>
    <row r="31" spans="1:9" s="451" customFormat="1" ht="18" customHeight="1">
      <c r="A31" s="447"/>
      <c r="B31" s="454"/>
      <c r="C31" s="454"/>
      <c r="D31" s="454"/>
      <c r="E31" s="454"/>
      <c r="F31" s="464"/>
      <c r="G31" s="470"/>
      <c r="H31" s="673"/>
      <c r="I31" s="674"/>
    </row>
    <row r="32" spans="1:9" s="451" customFormat="1" ht="18" customHeight="1">
      <c r="A32" s="447">
        <v>7</v>
      </c>
      <c r="B32" s="454" t="s">
        <v>294</v>
      </c>
      <c r="C32" s="454"/>
      <c r="D32" s="454"/>
      <c r="E32" s="454"/>
      <c r="F32" s="464"/>
      <c r="G32" s="506"/>
      <c r="H32" s="673"/>
      <c r="I32" s="674"/>
    </row>
    <row r="33" spans="1:9" s="451" customFormat="1" ht="18" customHeight="1">
      <c r="A33" s="447"/>
      <c r="B33" s="454"/>
      <c r="C33" s="454"/>
      <c r="D33" s="454"/>
      <c r="E33" s="454"/>
      <c r="F33" s="464"/>
      <c r="G33" s="470"/>
      <c r="H33" s="673"/>
      <c r="I33" s="674"/>
    </row>
    <row r="34" spans="1:9" s="451" customFormat="1" ht="18" customHeight="1">
      <c r="A34" s="447">
        <v>8</v>
      </c>
      <c r="B34" s="454" t="s">
        <v>294</v>
      </c>
      <c r="C34" s="454"/>
      <c r="D34" s="454"/>
      <c r="E34" s="454"/>
      <c r="F34" s="464"/>
      <c r="G34" s="506"/>
      <c r="H34" s="673"/>
      <c r="I34" s="674"/>
    </row>
    <row r="35" spans="1:9" s="451" customFormat="1" ht="18" customHeight="1">
      <c r="A35" s="652"/>
      <c r="B35" s="471"/>
      <c r="C35" s="471"/>
      <c r="D35" s="471"/>
      <c r="E35" s="471"/>
      <c r="F35" s="472"/>
      <c r="G35" s="473"/>
      <c r="H35" s="673"/>
      <c r="I35" s="674"/>
    </row>
    <row r="36" spans="1:9" s="451" customFormat="1" ht="18" customHeight="1">
      <c r="A36" s="467"/>
      <c r="B36" s="474"/>
      <c r="C36" s="474"/>
      <c r="D36" s="474"/>
      <c r="E36" s="474"/>
      <c r="F36" s="460"/>
      <c r="G36" s="460"/>
      <c r="H36" s="673"/>
      <c r="I36" s="674"/>
    </row>
    <row r="37" spans="2:7" ht="18" customHeight="1">
      <c r="B37" s="439" t="s">
        <v>348</v>
      </c>
      <c r="C37" s="440"/>
      <c r="D37" s="440"/>
      <c r="E37" s="440"/>
      <c r="F37" s="440"/>
      <c r="G37" s="440"/>
    </row>
    <row r="38" spans="1:7" ht="18" customHeight="1">
      <c r="A38" s="441"/>
      <c r="B38" s="607"/>
      <c r="C38" s="608"/>
      <c r="D38" s="608"/>
      <c r="E38" s="608"/>
      <c r="F38" s="608"/>
      <c r="G38" s="459" t="s">
        <v>131</v>
      </c>
    </row>
    <row r="39" spans="1:7" ht="18" customHeight="1">
      <c r="A39" s="462">
        <v>9</v>
      </c>
      <c r="B39" s="454" t="s">
        <v>294</v>
      </c>
      <c r="C39" s="492"/>
      <c r="D39" s="492"/>
      <c r="E39" s="492"/>
      <c r="F39" s="492"/>
      <c r="G39" s="506"/>
    </row>
    <row r="40" spans="1:7" ht="18" customHeight="1">
      <c r="A40" s="462"/>
      <c r="B40" s="610"/>
      <c r="C40" s="492"/>
      <c r="D40" s="492"/>
      <c r="E40" s="492"/>
      <c r="F40" s="492"/>
      <c r="G40" s="470"/>
    </row>
    <row r="41" spans="1:7" ht="18" customHeight="1">
      <c r="A41" s="462">
        <v>10</v>
      </c>
      <c r="B41" s="454" t="s">
        <v>294</v>
      </c>
      <c r="C41" s="492"/>
      <c r="D41" s="492"/>
      <c r="E41" s="492"/>
      <c r="F41" s="492"/>
      <c r="G41" s="506"/>
    </row>
    <row r="42" spans="1:7" ht="18" customHeight="1">
      <c r="A42" s="462"/>
      <c r="B42" s="610"/>
      <c r="C42" s="492"/>
      <c r="D42" s="492"/>
      <c r="E42" s="492"/>
      <c r="F42" s="492"/>
      <c r="G42" s="470"/>
    </row>
    <row r="43" spans="1:7" ht="18" customHeight="1">
      <c r="A43" s="462">
        <v>11</v>
      </c>
      <c r="B43" s="454" t="s">
        <v>294</v>
      </c>
      <c r="C43" s="492"/>
      <c r="D43" s="492"/>
      <c r="E43" s="492"/>
      <c r="F43" s="492"/>
      <c r="G43" s="506"/>
    </row>
    <row r="44" spans="1:7" ht="18" customHeight="1">
      <c r="A44" s="462"/>
      <c r="B44" s="610"/>
      <c r="C44" s="492"/>
      <c r="D44" s="492"/>
      <c r="E44" s="492"/>
      <c r="F44" s="492"/>
      <c r="G44" s="470"/>
    </row>
    <row r="45" spans="1:7" ht="18" customHeight="1">
      <c r="A45" s="462">
        <v>12</v>
      </c>
      <c r="B45" s="454" t="s">
        <v>294</v>
      </c>
      <c r="C45" s="492"/>
      <c r="D45" s="492"/>
      <c r="E45" s="492"/>
      <c r="F45" s="492"/>
      <c r="G45" s="506"/>
    </row>
    <row r="46" spans="1:7" ht="18" customHeight="1">
      <c r="A46" s="462"/>
      <c r="B46" s="610"/>
      <c r="C46" s="492"/>
      <c r="D46" s="492"/>
      <c r="E46" s="492"/>
      <c r="F46" s="492"/>
      <c r="G46" s="609"/>
    </row>
    <row r="47" spans="1:7" ht="18" customHeight="1">
      <c r="A47" s="462"/>
      <c r="B47" s="490"/>
      <c r="C47" s="490"/>
      <c r="D47" s="491"/>
      <c r="E47" s="491"/>
      <c r="F47" s="476" t="s">
        <v>124</v>
      </c>
      <c r="G47" s="477" t="s">
        <v>125</v>
      </c>
    </row>
    <row r="48" spans="1:9" ht="19.5" customHeight="1">
      <c r="A48" s="447">
        <v>13</v>
      </c>
      <c r="B48" s="454" t="s">
        <v>130</v>
      </c>
      <c r="C48" s="464"/>
      <c r="D48" s="464"/>
      <c r="E48" s="449"/>
      <c r="F48" s="478"/>
      <c r="G48" s="478"/>
      <c r="H48" s="672">
        <v>0</v>
      </c>
      <c r="I48" s="479">
        <f>IF(H48=1,"VERO",IF(H48=2,"FALSO",""))</f>
      </c>
    </row>
    <row r="49" spans="1:7" ht="18" customHeight="1">
      <c r="A49" s="447"/>
      <c r="B49" s="480"/>
      <c r="C49" s="481"/>
      <c r="D49" s="449"/>
      <c r="E49" s="449"/>
      <c r="F49" s="449"/>
      <c r="G49" s="482"/>
    </row>
    <row r="50" spans="1:9" ht="19.5" customHeight="1">
      <c r="A50" s="447">
        <v>14</v>
      </c>
      <c r="B50" s="454" t="s">
        <v>294</v>
      </c>
      <c r="C50" s="464"/>
      <c r="D50" s="464"/>
      <c r="E50" s="464"/>
      <c r="F50" s="615"/>
      <c r="G50" s="615"/>
      <c r="I50" s="479">
        <f>IF(H50=1,"VERO",IF(H50=2,"FALSO",""))</f>
      </c>
    </row>
    <row r="51" spans="1:7" ht="18" customHeight="1">
      <c r="A51" s="447"/>
      <c r="B51" s="455"/>
      <c r="C51" s="464"/>
      <c r="D51" s="464"/>
      <c r="E51" s="464"/>
      <c r="F51" s="460"/>
      <c r="G51" s="463"/>
    </row>
    <row r="52" spans="1:9" ht="19.5" customHeight="1">
      <c r="A52" s="447">
        <v>15</v>
      </c>
      <c r="B52" s="454" t="s">
        <v>294</v>
      </c>
      <c r="C52" s="483"/>
      <c r="D52" s="483"/>
      <c r="E52" s="483"/>
      <c r="F52" s="615"/>
      <c r="G52" s="615"/>
      <c r="I52" s="479">
        <f>IF(H52=1,"VERO",IF(H52=2,"FALSO",""))</f>
      </c>
    </row>
    <row r="53" spans="1:7" ht="18" customHeight="1">
      <c r="A53" s="447"/>
      <c r="B53" s="455"/>
      <c r="C53" s="483"/>
      <c r="D53" s="483"/>
      <c r="E53" s="483"/>
      <c r="F53" s="484"/>
      <c r="G53" s="485"/>
    </row>
    <row r="54" spans="1:9" ht="18" customHeight="1">
      <c r="A54" s="447">
        <v>16</v>
      </c>
      <c r="B54" s="454" t="s">
        <v>294</v>
      </c>
      <c r="C54" s="483"/>
      <c r="D54" s="483"/>
      <c r="E54" s="483"/>
      <c r="F54" s="456"/>
      <c r="G54" s="456"/>
      <c r="I54" s="479">
        <f>IF(H54=1,"VERO",IF(H54=2,"FALSO",""))</f>
      </c>
    </row>
    <row r="55" spans="1:7" ht="18" customHeight="1">
      <c r="A55" s="447"/>
      <c r="B55" s="486"/>
      <c r="C55" s="483"/>
      <c r="D55" s="483"/>
      <c r="E55" s="483"/>
      <c r="F55" s="460"/>
      <c r="G55" s="463"/>
    </row>
    <row r="56" spans="1:7" ht="18" customHeight="1">
      <c r="A56" s="462">
        <v>17</v>
      </c>
      <c r="B56" s="616" t="s">
        <v>349</v>
      </c>
      <c r="C56" s="617"/>
      <c r="D56" s="618"/>
      <c r="E56" s="619"/>
      <c r="F56" s="476" t="s">
        <v>296</v>
      </c>
      <c r="G56" s="477" t="s">
        <v>297</v>
      </c>
    </row>
    <row r="57" spans="1:7" ht="18" customHeight="1">
      <c r="A57" s="462"/>
      <c r="B57" s="620" t="s">
        <v>339</v>
      </c>
      <c r="C57" s="621"/>
      <c r="D57" s="618"/>
      <c r="E57" s="622"/>
      <c r="F57" s="489"/>
      <c r="G57" s="489"/>
    </row>
    <row r="58" spans="1:7" ht="18" customHeight="1">
      <c r="A58" s="462"/>
      <c r="B58" s="491"/>
      <c r="C58" s="491"/>
      <c r="D58" s="491"/>
      <c r="E58" s="491"/>
      <c r="F58" s="492"/>
      <c r="G58" s="493"/>
    </row>
    <row r="59" spans="1:9" s="451" customFormat="1" ht="18" customHeight="1">
      <c r="A59" s="462"/>
      <c r="B59" s="807"/>
      <c r="C59" s="807"/>
      <c r="D59" s="807"/>
      <c r="E59" s="491"/>
      <c r="F59" s="489"/>
      <c r="G59" s="489"/>
      <c r="H59" s="673"/>
      <c r="I59" s="674"/>
    </row>
    <row r="60" spans="1:9" s="451" customFormat="1" ht="18" customHeight="1">
      <c r="A60" s="462"/>
      <c r="B60" s="487"/>
      <c r="C60" s="490"/>
      <c r="D60" s="491"/>
      <c r="E60" s="486"/>
      <c r="F60" s="492"/>
      <c r="G60" s="494"/>
      <c r="H60" s="673"/>
      <c r="I60" s="674"/>
    </row>
    <row r="61" spans="1:9" s="451" customFormat="1" ht="18" customHeight="1">
      <c r="A61" s="462"/>
      <c r="B61" s="487"/>
      <c r="C61" s="490"/>
      <c r="D61" s="491"/>
      <c r="E61" s="486"/>
      <c r="F61" s="489"/>
      <c r="G61" s="489"/>
      <c r="H61" s="673"/>
      <c r="I61" s="674"/>
    </row>
    <row r="62" spans="1:9" s="451" customFormat="1" ht="18" customHeight="1">
      <c r="A62" s="462"/>
      <c r="B62" s="487"/>
      <c r="C62" s="490"/>
      <c r="D62" s="491"/>
      <c r="E62" s="491"/>
      <c r="F62" s="492"/>
      <c r="G62" s="493"/>
      <c r="H62" s="673"/>
      <c r="I62" s="674"/>
    </row>
    <row r="63" spans="1:9" s="451" customFormat="1" ht="18" customHeight="1">
      <c r="A63" s="495"/>
      <c r="B63" s="496"/>
      <c r="C63" s="497"/>
      <c r="D63" s="498"/>
      <c r="E63" s="498"/>
      <c r="F63" s="489"/>
      <c r="G63" s="489"/>
      <c r="H63" s="673"/>
      <c r="I63" s="674"/>
    </row>
    <row r="64" spans="1:9" s="451" customFormat="1" ht="18" customHeight="1">
      <c r="A64" s="434"/>
      <c r="B64" s="486"/>
      <c r="C64" s="490"/>
      <c r="D64" s="491"/>
      <c r="E64" s="491"/>
      <c r="F64" s="458"/>
      <c r="G64" s="458"/>
      <c r="H64" s="673"/>
      <c r="I64" s="674"/>
    </row>
    <row r="65" spans="1:9" s="451" customFormat="1" ht="18" customHeight="1">
      <c r="A65" s="424"/>
      <c r="B65" s="499" t="s">
        <v>450</v>
      </c>
      <c r="C65" s="500"/>
      <c r="D65" s="425"/>
      <c r="E65" s="425"/>
      <c r="F65" s="440"/>
      <c r="G65" s="440"/>
      <c r="H65" s="673"/>
      <c r="I65" s="674"/>
    </row>
    <row r="66" spans="1:9" s="451" customFormat="1" ht="18" customHeight="1">
      <c r="A66" s="441"/>
      <c r="B66" s="475"/>
      <c r="C66" s="475"/>
      <c r="D66" s="443"/>
      <c r="E66" s="443"/>
      <c r="F66" s="476" t="s">
        <v>124</v>
      </c>
      <c r="G66" s="477" t="s">
        <v>125</v>
      </c>
      <c r="H66" s="673"/>
      <c r="I66" s="674"/>
    </row>
    <row r="67" spans="1:9" s="502" customFormat="1" ht="19.5" customHeight="1">
      <c r="A67" s="447">
        <v>18</v>
      </c>
      <c r="B67" s="454" t="s">
        <v>451</v>
      </c>
      <c r="C67" s="454"/>
      <c r="D67" s="454"/>
      <c r="E67" s="501"/>
      <c r="F67" s="478"/>
      <c r="G67" s="478"/>
      <c r="H67" s="675">
        <v>0</v>
      </c>
      <c r="I67" s="479">
        <f>IF(H67=1,"VERO",IF(H67=2,"FALSO",""))</f>
      </c>
    </row>
    <row r="68" spans="1:9" s="502" customFormat="1" ht="18" customHeight="1">
      <c r="A68" s="447"/>
      <c r="B68" s="455" t="s">
        <v>452</v>
      </c>
      <c r="C68" s="457"/>
      <c r="D68" s="457"/>
      <c r="E68" s="464"/>
      <c r="F68" s="460"/>
      <c r="G68" s="463"/>
      <c r="H68" s="675"/>
      <c r="I68" s="676"/>
    </row>
    <row r="69" spans="1:9" s="502" customFormat="1" ht="19.5" customHeight="1">
      <c r="A69" s="447">
        <v>19</v>
      </c>
      <c r="B69" s="454" t="s">
        <v>453</v>
      </c>
      <c r="C69" s="454"/>
      <c r="D69" s="454"/>
      <c r="E69" s="457"/>
      <c r="F69" s="721"/>
      <c r="G69" s="721"/>
      <c r="H69" s="675">
        <v>0</v>
      </c>
      <c r="I69" s="479">
        <f>IF(H69=1,"VERO",IF(H69=2,"FALSO",""))</f>
      </c>
    </row>
    <row r="70" spans="1:9" s="504" customFormat="1" ht="18" customHeight="1">
      <c r="A70" s="462"/>
      <c r="B70" s="454" t="s">
        <v>454</v>
      </c>
      <c r="C70" s="454"/>
      <c r="D70" s="454"/>
      <c r="E70" s="457"/>
      <c r="F70" s="458"/>
      <c r="G70" s="503"/>
      <c r="H70" s="677"/>
      <c r="I70" s="678"/>
    </row>
    <row r="71" spans="1:9" s="504" customFormat="1" ht="19.5" customHeight="1">
      <c r="A71" s="462">
        <v>20</v>
      </c>
      <c r="B71" s="454" t="s">
        <v>455</v>
      </c>
      <c r="C71" s="454"/>
      <c r="D71" s="454"/>
      <c r="E71" s="457"/>
      <c r="F71" s="721"/>
      <c r="G71" s="721"/>
      <c r="H71" s="677">
        <v>0</v>
      </c>
      <c r="I71" s="479">
        <f>IF(H71=1,"VERO",IF(H71=2,"FALSO",""))</f>
      </c>
    </row>
    <row r="72" spans="1:9" s="504" customFormat="1" ht="18" customHeight="1">
      <c r="A72" s="462"/>
      <c r="B72" s="454" t="s">
        <v>456</v>
      </c>
      <c r="C72" s="454"/>
      <c r="D72" s="454"/>
      <c r="E72" s="457"/>
      <c r="F72" s="458"/>
      <c r="G72" s="503"/>
      <c r="H72" s="677"/>
      <c r="I72" s="678"/>
    </row>
    <row r="73" spans="1:9" s="504" customFormat="1" ht="19.5" customHeight="1">
      <c r="A73" s="462">
        <v>21</v>
      </c>
      <c r="B73" s="454" t="s">
        <v>457</v>
      </c>
      <c r="C73" s="454"/>
      <c r="D73" s="454"/>
      <c r="E73" s="457"/>
      <c r="F73" s="721"/>
      <c r="G73" s="721"/>
      <c r="H73" s="677">
        <v>0</v>
      </c>
      <c r="I73" s="479">
        <f>IF(H73=1,"VERO",IF(H73=2,"FALSO",""))</f>
      </c>
    </row>
    <row r="74" spans="1:9" s="504" customFormat="1" ht="18" customHeight="1">
      <c r="A74" s="462"/>
      <c r="B74" s="454" t="s">
        <v>459</v>
      </c>
      <c r="C74" s="454"/>
      <c r="D74" s="454"/>
      <c r="E74" s="457"/>
      <c r="F74" s="458"/>
      <c r="G74" s="503"/>
      <c r="H74" s="677"/>
      <c r="I74" s="678"/>
    </row>
    <row r="75" spans="1:9" s="504" customFormat="1" ht="18" customHeight="1">
      <c r="A75" s="447"/>
      <c r="B75" s="457"/>
      <c r="C75" s="457"/>
      <c r="D75" s="455"/>
      <c r="E75" s="454"/>
      <c r="F75" s="458"/>
      <c r="G75" s="459" t="s">
        <v>131</v>
      </c>
      <c r="H75" s="677"/>
      <c r="I75" s="678"/>
    </row>
    <row r="76" spans="1:9" s="504" customFormat="1" ht="18" customHeight="1">
      <c r="A76" s="447">
        <v>22</v>
      </c>
      <c r="B76" s="454" t="s">
        <v>294</v>
      </c>
      <c r="C76" s="454"/>
      <c r="D76" s="454"/>
      <c r="E76" s="454"/>
      <c r="F76" s="466"/>
      <c r="G76" s="506"/>
      <c r="H76" s="677"/>
      <c r="I76" s="678"/>
    </row>
    <row r="77" spans="1:9" s="504" customFormat="1" ht="18" customHeight="1">
      <c r="A77" s="447"/>
      <c r="B77" s="454"/>
      <c r="C77" s="454"/>
      <c r="D77" s="454"/>
      <c r="E77" s="454"/>
      <c r="F77" s="505"/>
      <c r="G77" s="463"/>
      <c r="H77" s="677"/>
      <c r="I77" s="678"/>
    </row>
    <row r="78" spans="1:9" s="504" customFormat="1" ht="18" customHeight="1">
      <c r="A78" s="447">
        <v>23</v>
      </c>
      <c r="B78" s="454" t="s">
        <v>294</v>
      </c>
      <c r="C78" s="454"/>
      <c r="D78" s="454"/>
      <c r="E78" s="454"/>
      <c r="F78" s="466"/>
      <c r="G78" s="506"/>
      <c r="H78" s="677"/>
      <c r="I78" s="479"/>
    </row>
    <row r="79" spans="1:9" s="486" customFormat="1" ht="18" customHeight="1">
      <c r="A79" s="447"/>
      <c r="B79" s="454"/>
      <c r="C79" s="454"/>
      <c r="D79" s="454"/>
      <c r="E79" s="454"/>
      <c r="F79" s="505"/>
      <c r="G79" s="453"/>
      <c r="H79" s="679"/>
      <c r="I79" s="680"/>
    </row>
    <row r="80" spans="1:9" s="486" customFormat="1" ht="18" customHeight="1">
      <c r="A80" s="447">
        <v>24</v>
      </c>
      <c r="B80" s="454" t="s">
        <v>298</v>
      </c>
      <c r="C80" s="454"/>
      <c r="D80" s="454"/>
      <c r="E80" s="454"/>
      <c r="F80" s="466"/>
      <c r="G80" s="461">
        <v>5</v>
      </c>
      <c r="H80" s="679"/>
      <c r="I80" s="479"/>
    </row>
    <row r="81" spans="1:9" s="486" customFormat="1" ht="18" customHeight="1">
      <c r="A81" s="447"/>
      <c r="B81" s="454"/>
      <c r="C81" s="454"/>
      <c r="D81" s="454"/>
      <c r="E81" s="454"/>
      <c r="F81" s="460"/>
      <c r="G81" s="463"/>
      <c r="H81" s="679"/>
      <c r="I81" s="680"/>
    </row>
    <row r="82" spans="1:9" s="486" customFormat="1" ht="18" customHeight="1">
      <c r="A82" s="447">
        <v>25</v>
      </c>
      <c r="B82" s="454" t="s">
        <v>458</v>
      </c>
      <c r="C82" s="454"/>
      <c r="D82" s="454"/>
      <c r="E82" s="454"/>
      <c r="F82" s="466"/>
      <c r="G82" s="461">
        <v>31250</v>
      </c>
      <c r="H82" s="679"/>
      <c r="I82" s="679"/>
    </row>
    <row r="83" spans="1:9" s="486" customFormat="1" ht="18" customHeight="1">
      <c r="A83" s="447"/>
      <c r="B83" s="454"/>
      <c r="C83" s="454"/>
      <c r="D83" s="454"/>
      <c r="E83" s="454"/>
      <c r="F83" s="464"/>
      <c r="G83" s="468"/>
      <c r="H83" s="679"/>
      <c r="I83" s="679"/>
    </row>
    <row r="84" spans="1:9" s="486" customFormat="1" ht="18" customHeight="1">
      <c r="A84" s="447">
        <v>26</v>
      </c>
      <c r="B84" s="454" t="s">
        <v>299</v>
      </c>
      <c r="C84" s="454"/>
      <c r="D84" s="454"/>
      <c r="E84" s="454"/>
      <c r="F84" s="464"/>
      <c r="G84" s="461"/>
      <c r="H84" s="679"/>
      <c r="I84" s="679"/>
    </row>
    <row r="85" spans="1:9" s="486" customFormat="1" ht="18" customHeight="1">
      <c r="A85" s="447"/>
      <c r="B85" s="454"/>
      <c r="C85" s="454"/>
      <c r="D85" s="454"/>
      <c r="E85" s="454"/>
      <c r="F85" s="464"/>
      <c r="G85" s="473"/>
      <c r="H85" s="679"/>
      <c r="I85" s="679"/>
    </row>
    <row r="86" spans="1:9" s="486" customFormat="1" ht="18" customHeight="1">
      <c r="A86" s="447">
        <v>27</v>
      </c>
      <c r="B86" s="454" t="s">
        <v>458</v>
      </c>
      <c r="C86" s="454"/>
      <c r="D86" s="454"/>
      <c r="E86" s="454"/>
      <c r="F86" s="464"/>
      <c r="G86" s="461"/>
      <c r="H86" s="679"/>
      <c r="I86" s="679"/>
    </row>
    <row r="87" spans="1:9" s="486" customFormat="1" ht="18" customHeight="1">
      <c r="A87" s="652"/>
      <c r="B87" s="471"/>
      <c r="C87" s="471"/>
      <c r="D87" s="471"/>
      <c r="E87" s="471"/>
      <c r="F87" s="472"/>
      <c r="G87" s="507"/>
      <c r="H87" s="681"/>
      <c r="I87" s="680"/>
    </row>
    <row r="88" spans="1:9" s="486" customFormat="1" ht="18" customHeight="1" hidden="1">
      <c r="A88" s="447"/>
      <c r="B88" s="454"/>
      <c r="C88" s="454"/>
      <c r="D88" s="454"/>
      <c r="E88" s="454"/>
      <c r="F88" s="464"/>
      <c r="G88" s="657"/>
      <c r="H88" s="682"/>
      <c r="I88" s="680"/>
    </row>
    <row r="89" spans="1:7" ht="18" customHeight="1" hidden="1">
      <c r="A89" s="441"/>
      <c r="B89" s="607" t="s">
        <v>304</v>
      </c>
      <c r="C89" s="475"/>
      <c r="D89" s="443"/>
      <c r="E89" s="443"/>
      <c r="F89" s="654"/>
      <c r="G89" s="655"/>
    </row>
    <row r="90" spans="1:9" s="552" customFormat="1" ht="18" customHeight="1" hidden="1">
      <c r="A90" s="441"/>
      <c r="B90" s="475"/>
      <c r="C90" s="475"/>
      <c r="D90" s="443"/>
      <c r="E90" s="443"/>
      <c r="F90" s="476" t="s">
        <v>124</v>
      </c>
      <c r="G90" s="477" t="s">
        <v>125</v>
      </c>
      <c r="H90" s="683"/>
      <c r="I90" s="683"/>
    </row>
    <row r="91" spans="1:9" s="552" customFormat="1" ht="19.5" customHeight="1" hidden="1">
      <c r="A91" s="447">
        <v>51</v>
      </c>
      <c r="B91" s="454" t="s">
        <v>305</v>
      </c>
      <c r="C91" s="464"/>
      <c r="D91" s="464"/>
      <c r="E91" s="449"/>
      <c r="F91" s="478"/>
      <c r="G91" s="478"/>
      <c r="H91" s="683">
        <v>0</v>
      </c>
      <c r="I91" s="479">
        <f>IF(H91=1,"VERO",IF(H91=2,"FALSO",""))</f>
      </c>
    </row>
    <row r="92" spans="1:9" s="552" customFormat="1" ht="18" customHeight="1" hidden="1">
      <c r="A92" s="447"/>
      <c r="B92" s="551" t="s">
        <v>306</v>
      </c>
      <c r="C92" s="481"/>
      <c r="D92" s="449"/>
      <c r="E92" s="449"/>
      <c r="F92" s="449"/>
      <c r="G92" s="482"/>
      <c r="H92" s="683"/>
      <c r="I92" s="683"/>
    </row>
    <row r="93" spans="1:9" s="552" customFormat="1" ht="18" customHeight="1" hidden="1">
      <c r="A93" s="447">
        <v>52</v>
      </c>
      <c r="B93" s="551" t="s">
        <v>294</v>
      </c>
      <c r="C93" s="481"/>
      <c r="D93" s="449"/>
      <c r="E93" s="449"/>
      <c r="F93" s="456"/>
      <c r="G93" s="456"/>
      <c r="H93" s="683"/>
      <c r="I93" s="683"/>
    </row>
    <row r="94" spans="1:9" s="552" customFormat="1" ht="18" customHeight="1" hidden="1">
      <c r="A94" s="447"/>
      <c r="B94" s="551"/>
      <c r="C94" s="481"/>
      <c r="D94" s="449"/>
      <c r="E94" s="449"/>
      <c r="F94" s="449"/>
      <c r="G94" s="482"/>
      <c r="H94" s="683"/>
      <c r="I94" s="683"/>
    </row>
    <row r="95" spans="1:9" s="552" customFormat="1" ht="18" customHeight="1" hidden="1">
      <c r="A95" s="447">
        <v>53</v>
      </c>
      <c r="B95" s="551" t="s">
        <v>294</v>
      </c>
      <c r="C95" s="481"/>
      <c r="D95" s="449"/>
      <c r="E95" s="449"/>
      <c r="F95" s="456"/>
      <c r="G95" s="456"/>
      <c r="H95" s="683"/>
      <c r="I95" s="683"/>
    </row>
    <row r="96" spans="1:9" s="552" customFormat="1" ht="18" customHeight="1" hidden="1">
      <c r="A96" s="447"/>
      <c r="B96" s="551"/>
      <c r="C96" s="481"/>
      <c r="D96" s="449"/>
      <c r="E96" s="449"/>
      <c r="F96" s="449"/>
      <c r="G96" s="482"/>
      <c r="H96" s="683"/>
      <c r="I96" s="683"/>
    </row>
    <row r="97" spans="1:9" s="552" customFormat="1" ht="18" customHeight="1" hidden="1">
      <c r="A97" s="553">
        <v>54</v>
      </c>
      <c r="B97" s="554" t="s">
        <v>335</v>
      </c>
      <c r="C97" s="555"/>
      <c r="D97" s="556"/>
      <c r="E97" s="556"/>
      <c r="F97" s="556"/>
      <c r="G97" s="459" t="s">
        <v>131</v>
      </c>
      <c r="H97" s="683"/>
      <c r="I97" s="683"/>
    </row>
    <row r="98" spans="1:9" s="552" customFormat="1" ht="18" customHeight="1" hidden="1">
      <c r="A98" s="557"/>
      <c r="B98" s="556"/>
      <c r="C98" s="558"/>
      <c r="D98" s="556"/>
      <c r="E98" s="556">
        <v>55</v>
      </c>
      <c r="F98" s="558" t="s">
        <v>307</v>
      </c>
      <c r="G98" s="559"/>
      <c r="H98" s="683"/>
      <c r="I98" s="683"/>
    </row>
    <row r="99" spans="1:9" s="552" customFormat="1" ht="18" customHeight="1" hidden="1">
      <c r="A99" s="557"/>
      <c r="B99" s="556"/>
      <c r="C99" s="560"/>
      <c r="D99" s="556"/>
      <c r="E99" s="556">
        <v>56</v>
      </c>
      <c r="F99" s="561" t="s">
        <v>308</v>
      </c>
      <c r="G99" s="559"/>
      <c r="H99" s="683"/>
      <c r="I99" s="683"/>
    </row>
    <row r="100" spans="1:9" s="552" customFormat="1" ht="18" customHeight="1" hidden="1">
      <c r="A100" s="557"/>
      <c r="B100" s="556"/>
      <c r="C100" s="560"/>
      <c r="D100" s="556"/>
      <c r="E100" s="556">
        <v>57</v>
      </c>
      <c r="F100" s="560" t="s">
        <v>309</v>
      </c>
      <c r="G100" s="559"/>
      <c r="H100" s="683"/>
      <c r="I100" s="683"/>
    </row>
    <row r="101" spans="1:9" s="562" customFormat="1" ht="18" customHeight="1" hidden="1">
      <c r="A101" s="557"/>
      <c r="B101" s="556"/>
      <c r="C101" s="560"/>
      <c r="D101" s="556"/>
      <c r="E101" s="556">
        <v>58</v>
      </c>
      <c r="F101" s="560" t="s">
        <v>310</v>
      </c>
      <c r="G101" s="559"/>
      <c r="H101" s="684"/>
      <c r="I101" s="684"/>
    </row>
    <row r="102" spans="1:9" s="552" customFormat="1" ht="18" customHeight="1" hidden="1">
      <c r="A102" s="557"/>
      <c r="B102" s="556"/>
      <c r="C102" s="558"/>
      <c r="D102" s="556"/>
      <c r="E102" s="556">
        <v>59</v>
      </c>
      <c r="F102" s="558" t="s">
        <v>311</v>
      </c>
      <c r="G102" s="559"/>
      <c r="H102" s="685"/>
      <c r="I102" s="683"/>
    </row>
    <row r="103" spans="1:12" s="552" customFormat="1" ht="18" customHeight="1" hidden="1">
      <c r="A103" s="557"/>
      <c r="B103" s="556"/>
      <c r="C103" s="563"/>
      <c r="D103" s="556"/>
      <c r="E103" s="556">
        <v>60</v>
      </c>
      <c r="F103" s="560" t="s">
        <v>312</v>
      </c>
      <c r="G103" s="559"/>
      <c r="H103" s="683"/>
      <c r="I103" s="683"/>
      <c r="K103" s="663"/>
      <c r="L103" s="663"/>
    </row>
    <row r="104" spans="1:12" s="552" customFormat="1" ht="18" customHeight="1" hidden="1">
      <c r="A104" s="557"/>
      <c r="B104" s="808" t="s">
        <v>313</v>
      </c>
      <c r="C104" s="809"/>
      <c r="D104" s="809"/>
      <c r="E104" s="809"/>
      <c r="F104" s="810"/>
      <c r="G104" s="564">
        <f>SUM(G98:G103)</f>
        <v>0</v>
      </c>
      <c r="H104" s="686"/>
      <c r="I104" s="687"/>
      <c r="J104" s="798" t="str">
        <f>IF(SUM(G98:G103)&lt;&gt;100,"&lt;&lt; ATTENZIONE: LA PERCENTUALE DEVE ESSERE UGUALE AL 100%","")</f>
        <v>&lt;&lt; ATTENZIONE: LA PERCENTUALE DEVE ESSERE UGUALE AL 100%</v>
      </c>
      <c r="K104" s="798"/>
      <c r="L104" s="799"/>
    </row>
    <row r="105" spans="1:12" s="552" customFormat="1" ht="18" customHeight="1" hidden="1">
      <c r="A105" s="565"/>
      <c r="B105" s="556"/>
      <c r="C105" s="556"/>
      <c r="D105" s="556"/>
      <c r="E105" s="556"/>
      <c r="F105" s="556"/>
      <c r="G105" s="566"/>
      <c r="H105" s="688"/>
      <c r="I105" s="687"/>
      <c r="J105" s="798"/>
      <c r="K105" s="798"/>
      <c r="L105" s="799"/>
    </row>
    <row r="106" spans="1:9" s="552" customFormat="1" ht="18" customHeight="1" hidden="1">
      <c r="A106" s="567">
        <v>61</v>
      </c>
      <c r="B106" s="561" t="s">
        <v>314</v>
      </c>
      <c r="C106" s="561"/>
      <c r="D106" s="561"/>
      <c r="E106" s="561"/>
      <c r="F106" s="568"/>
      <c r="G106" s="569"/>
      <c r="H106" s="689"/>
      <c r="I106" s="683"/>
    </row>
    <row r="107" spans="1:9" s="552" customFormat="1" ht="18" customHeight="1" hidden="1">
      <c r="A107" s="567"/>
      <c r="B107" s="570"/>
      <c r="C107" s="570"/>
      <c r="D107" s="570"/>
      <c r="E107" s="570"/>
      <c r="F107" s="570"/>
      <c r="G107" s="571"/>
      <c r="H107" s="689"/>
      <c r="I107" s="683"/>
    </row>
    <row r="108" spans="1:9" s="552" customFormat="1" ht="18" customHeight="1" hidden="1">
      <c r="A108" s="572">
        <v>62</v>
      </c>
      <c r="B108" s="554" t="s">
        <v>315</v>
      </c>
      <c r="C108" s="555"/>
      <c r="D108" s="555"/>
      <c r="E108" s="556">
        <v>63</v>
      </c>
      <c r="F108" s="573" t="s">
        <v>316</v>
      </c>
      <c r="G108" s="571"/>
      <c r="H108" s="690"/>
      <c r="I108" s="683"/>
    </row>
    <row r="109" spans="1:9" s="552" customFormat="1" ht="18" customHeight="1" hidden="1">
      <c r="A109" s="557"/>
      <c r="B109" s="556"/>
      <c r="C109" s="558"/>
      <c r="D109" s="574"/>
      <c r="E109" s="556">
        <v>64</v>
      </c>
      <c r="F109" s="558" t="s">
        <v>340</v>
      </c>
      <c r="G109" s="569"/>
      <c r="H109" s="690"/>
      <c r="I109" s="683"/>
    </row>
    <row r="110" spans="1:9" s="552" customFormat="1" ht="18" customHeight="1" hidden="1">
      <c r="A110" s="557"/>
      <c r="B110" s="556"/>
      <c r="C110" s="560"/>
      <c r="D110" s="556"/>
      <c r="E110" s="556">
        <v>65</v>
      </c>
      <c r="F110" s="561" t="s">
        <v>317</v>
      </c>
      <c r="G110" s="559"/>
      <c r="H110" s="690"/>
      <c r="I110" s="683"/>
    </row>
    <row r="111" spans="1:9" s="552" customFormat="1" ht="18" customHeight="1" hidden="1">
      <c r="A111" s="557"/>
      <c r="B111" s="558"/>
      <c r="C111" s="558"/>
      <c r="D111" s="558"/>
      <c r="E111" s="575"/>
      <c r="F111" s="576"/>
      <c r="G111" s="571"/>
      <c r="H111" s="683"/>
      <c r="I111" s="683"/>
    </row>
    <row r="112" spans="1:9" s="552" customFormat="1" ht="18" customHeight="1" hidden="1">
      <c r="A112" s="565"/>
      <c r="B112" s="577"/>
      <c r="C112" s="563"/>
      <c r="D112" s="556"/>
      <c r="E112" s="556">
        <v>66</v>
      </c>
      <c r="F112" s="573" t="s">
        <v>318</v>
      </c>
      <c r="G112" s="571"/>
      <c r="H112" s="683"/>
      <c r="I112" s="683"/>
    </row>
    <row r="113" spans="1:9" s="552" customFormat="1" ht="18" customHeight="1" hidden="1">
      <c r="A113" s="557"/>
      <c r="B113" s="556"/>
      <c r="C113" s="558"/>
      <c r="D113" s="574"/>
      <c r="E113" s="556">
        <v>67</v>
      </c>
      <c r="F113" s="558" t="s">
        <v>340</v>
      </c>
      <c r="G113" s="569"/>
      <c r="H113" s="683"/>
      <c r="I113" s="683"/>
    </row>
    <row r="114" spans="1:9" s="552" customFormat="1" ht="18" customHeight="1" hidden="1">
      <c r="A114" s="557"/>
      <c r="B114" s="556"/>
      <c r="C114" s="560"/>
      <c r="D114" s="556"/>
      <c r="E114" s="555">
        <v>68</v>
      </c>
      <c r="F114" s="561" t="s">
        <v>317</v>
      </c>
      <c r="G114" s="559"/>
      <c r="H114" s="683"/>
      <c r="I114" s="683"/>
    </row>
    <row r="115" spans="1:9" s="552" customFormat="1" ht="18" customHeight="1" hidden="1">
      <c r="A115" s="557"/>
      <c r="B115" s="558"/>
      <c r="C115" s="558"/>
      <c r="D115" s="558"/>
      <c r="E115" s="575"/>
      <c r="F115" s="576"/>
      <c r="G115" s="571"/>
      <c r="H115" s="683"/>
      <c r="I115" s="683"/>
    </row>
    <row r="116" spans="1:9" s="552" customFormat="1" ht="18" customHeight="1" hidden="1">
      <c r="A116" s="565"/>
      <c r="B116" s="577"/>
      <c r="C116" s="563"/>
      <c r="D116" s="556"/>
      <c r="E116" s="556">
        <v>69</v>
      </c>
      <c r="F116" s="573" t="s">
        <v>319</v>
      </c>
      <c r="G116" s="571"/>
      <c r="H116" s="683"/>
      <c r="I116" s="683"/>
    </row>
    <row r="117" spans="1:9" s="552" customFormat="1" ht="18" customHeight="1" hidden="1">
      <c r="A117" s="557"/>
      <c r="B117" s="556"/>
      <c r="C117" s="558"/>
      <c r="D117" s="574"/>
      <c r="E117" s="556">
        <v>70</v>
      </c>
      <c r="F117" s="558" t="s">
        <v>340</v>
      </c>
      <c r="G117" s="569"/>
      <c r="H117" s="683"/>
      <c r="I117" s="683"/>
    </row>
    <row r="118" spans="1:9" s="552" customFormat="1" ht="18" customHeight="1" hidden="1">
      <c r="A118" s="557"/>
      <c r="B118" s="556"/>
      <c r="C118" s="560"/>
      <c r="D118" s="556"/>
      <c r="E118" s="555">
        <v>71</v>
      </c>
      <c r="F118" s="561" t="s">
        <v>317</v>
      </c>
      <c r="G118" s="559"/>
      <c r="H118" s="683"/>
      <c r="I118" s="683"/>
    </row>
    <row r="119" spans="1:9" s="552" customFormat="1" ht="18" customHeight="1" hidden="1">
      <c r="A119" s="557"/>
      <c r="B119" s="556"/>
      <c r="C119" s="560"/>
      <c r="D119" s="556"/>
      <c r="E119" s="556"/>
      <c r="F119" s="561"/>
      <c r="G119" s="579"/>
      <c r="H119" s="683"/>
      <c r="I119" s="683"/>
    </row>
    <row r="120" spans="1:9" s="552" customFormat="1" ht="18" customHeight="1" hidden="1">
      <c r="A120" s="565"/>
      <c r="B120" s="577"/>
      <c r="C120" s="563"/>
      <c r="D120" s="556"/>
      <c r="E120" s="578">
        <v>72</v>
      </c>
      <c r="F120" s="573" t="s">
        <v>320</v>
      </c>
      <c r="G120" s="571"/>
      <c r="H120" s="683"/>
      <c r="I120" s="683"/>
    </row>
    <row r="121" spans="1:7" ht="18" customHeight="1" hidden="1">
      <c r="A121" s="557"/>
      <c r="B121" s="556"/>
      <c r="C121" s="558"/>
      <c r="D121" s="574"/>
      <c r="E121" s="556">
        <v>73</v>
      </c>
      <c r="F121" s="558" t="s">
        <v>340</v>
      </c>
      <c r="G121" s="569"/>
    </row>
    <row r="122" spans="1:7" ht="18" customHeight="1" hidden="1">
      <c r="A122" s="557"/>
      <c r="B122" s="556"/>
      <c r="C122" s="558"/>
      <c r="D122" s="574"/>
      <c r="E122" s="556">
        <v>74</v>
      </c>
      <c r="F122" s="561" t="s">
        <v>317</v>
      </c>
      <c r="G122" s="559"/>
    </row>
    <row r="123" spans="1:7" ht="18" customHeight="1" hidden="1">
      <c r="A123" s="557"/>
      <c r="B123" s="556"/>
      <c r="C123" s="558"/>
      <c r="D123" s="574"/>
      <c r="E123" s="556"/>
      <c r="F123" s="561"/>
      <c r="G123" s="580"/>
    </row>
    <row r="124" spans="1:7" ht="18" customHeight="1" hidden="1">
      <c r="A124" s="557"/>
      <c r="B124" s="556"/>
      <c r="C124" s="558"/>
      <c r="D124" s="574"/>
      <c r="E124" s="556">
        <v>75</v>
      </c>
      <c r="F124" s="561"/>
      <c r="G124" s="581"/>
    </row>
    <row r="125" spans="1:7" ht="18" customHeight="1" hidden="1">
      <c r="A125" s="557"/>
      <c r="B125" s="556"/>
      <c r="C125" s="558"/>
      <c r="D125" s="574"/>
      <c r="E125" s="556">
        <v>76</v>
      </c>
      <c r="F125" s="561" t="s">
        <v>294</v>
      </c>
      <c r="G125" s="582"/>
    </row>
    <row r="126" spans="1:7" ht="18" customHeight="1" hidden="1">
      <c r="A126" s="557"/>
      <c r="B126" s="556"/>
      <c r="C126" s="558"/>
      <c r="D126" s="574"/>
      <c r="E126" s="556">
        <v>77</v>
      </c>
      <c r="F126" s="561" t="s">
        <v>294</v>
      </c>
      <c r="G126" s="583"/>
    </row>
    <row r="127" spans="1:7" ht="18" customHeight="1" hidden="1">
      <c r="A127" s="557"/>
      <c r="B127" s="556"/>
      <c r="C127" s="558"/>
      <c r="D127" s="574"/>
      <c r="E127" s="556"/>
      <c r="F127" s="561"/>
      <c r="G127" s="580"/>
    </row>
    <row r="128" spans="1:7" ht="18" customHeight="1" hidden="1">
      <c r="A128" s="557"/>
      <c r="B128" s="556"/>
      <c r="C128" s="558"/>
      <c r="D128" s="574"/>
      <c r="E128" s="556">
        <v>78</v>
      </c>
      <c r="F128" s="561"/>
      <c r="G128" s="581"/>
    </row>
    <row r="129" spans="1:7" ht="18" customHeight="1" hidden="1">
      <c r="A129" s="557"/>
      <c r="B129" s="556"/>
      <c r="C129" s="558"/>
      <c r="D129" s="574"/>
      <c r="E129" s="556">
        <v>79</v>
      </c>
      <c r="F129" s="561" t="s">
        <v>294</v>
      </c>
      <c r="G129" s="582"/>
    </row>
    <row r="130" spans="1:7" ht="18" customHeight="1" hidden="1">
      <c r="A130" s="557"/>
      <c r="B130" s="556"/>
      <c r="C130" s="558"/>
      <c r="D130" s="574"/>
      <c r="E130" s="556">
        <v>80</v>
      </c>
      <c r="F130" s="561" t="s">
        <v>294</v>
      </c>
      <c r="G130" s="583"/>
    </row>
    <row r="131" spans="1:7" ht="18" customHeight="1" hidden="1">
      <c r="A131" s="653"/>
      <c r="B131" s="486"/>
      <c r="C131" s="558"/>
      <c r="D131" s="574"/>
      <c r="E131" s="811" t="s">
        <v>341</v>
      </c>
      <c r="F131" s="812"/>
      <c r="G131" s="584">
        <f>SUM(G109,G113,G117,G121,G125,G129)</f>
        <v>0</v>
      </c>
    </row>
    <row r="132" spans="1:9" s="552" customFormat="1" ht="18" customHeight="1" hidden="1">
      <c r="A132" s="585"/>
      <c r="B132" s="586"/>
      <c r="C132" s="587"/>
      <c r="D132" s="588"/>
      <c r="E132" s="803" t="s">
        <v>342</v>
      </c>
      <c r="F132" s="804"/>
      <c r="G132" s="589">
        <f>SUM(G110,G114,G118,G122,G126,G130)</f>
        <v>0</v>
      </c>
      <c r="H132" s="683"/>
      <c r="I132" s="683"/>
    </row>
    <row r="133" spans="1:9" s="552" customFormat="1" ht="18" customHeight="1" hidden="1">
      <c r="A133" s="590"/>
      <c r="B133" s="591"/>
      <c r="C133" s="591"/>
      <c r="D133" s="591"/>
      <c r="E133" s="575"/>
      <c r="F133" s="576"/>
      <c r="H133" s="683"/>
      <c r="I133" s="683"/>
    </row>
    <row r="134" spans="1:9" s="552" customFormat="1" ht="18" customHeight="1" hidden="1">
      <c r="A134" s="424"/>
      <c r="B134" s="499" t="s">
        <v>321</v>
      </c>
      <c r="C134" s="500"/>
      <c r="D134" s="425"/>
      <c r="E134" s="425"/>
      <c r="F134" s="440"/>
      <c r="G134" s="440"/>
      <c r="H134" s="683"/>
      <c r="I134" s="683"/>
    </row>
    <row r="135" spans="1:9" s="552" customFormat="1" ht="18" customHeight="1" hidden="1">
      <c r="A135" s="592" t="s">
        <v>343</v>
      </c>
      <c r="B135" s="593"/>
      <c r="C135" s="593"/>
      <c r="D135" s="593"/>
      <c r="E135" s="593"/>
      <c r="F135" s="593"/>
      <c r="G135" s="459" t="s">
        <v>131</v>
      </c>
      <c r="H135" s="683"/>
      <c r="I135" s="683"/>
    </row>
    <row r="136" spans="1:9" s="552" customFormat="1" ht="18" customHeight="1" hidden="1">
      <c r="A136" s="557"/>
      <c r="B136" s="594"/>
      <c r="C136" s="594"/>
      <c r="D136" s="594"/>
      <c r="E136" s="574">
        <v>82</v>
      </c>
      <c r="F136" s="561" t="s">
        <v>322</v>
      </c>
      <c r="G136" s="559"/>
      <c r="H136" s="683"/>
      <c r="I136" s="683"/>
    </row>
    <row r="137" spans="1:9" s="552" customFormat="1" ht="18" customHeight="1" hidden="1">
      <c r="A137" s="557"/>
      <c r="B137" s="594"/>
      <c r="C137" s="594"/>
      <c r="D137" s="594"/>
      <c r="E137" s="574">
        <v>83</v>
      </c>
      <c r="F137" s="561" t="s">
        <v>323</v>
      </c>
      <c r="G137" s="559"/>
      <c r="H137" s="683"/>
      <c r="I137" s="683"/>
    </row>
    <row r="138" spans="1:9" s="552" customFormat="1" ht="18" customHeight="1" hidden="1">
      <c r="A138" s="557"/>
      <c r="B138" s="594"/>
      <c r="C138" s="594"/>
      <c r="D138" s="594"/>
      <c r="E138" s="574">
        <v>84</v>
      </c>
      <c r="F138" s="595" t="s">
        <v>324</v>
      </c>
      <c r="G138" s="559"/>
      <c r="H138" s="683"/>
      <c r="I138" s="683"/>
    </row>
    <row r="139" spans="1:9" s="552" customFormat="1" ht="18" customHeight="1" hidden="1">
      <c r="A139" s="557"/>
      <c r="B139" s="594"/>
      <c r="C139" s="594"/>
      <c r="D139" s="594"/>
      <c r="E139" s="574">
        <v>85</v>
      </c>
      <c r="F139" s="561" t="s">
        <v>312</v>
      </c>
      <c r="G139" s="559"/>
      <c r="H139" s="683"/>
      <c r="I139" s="683"/>
    </row>
    <row r="140" spans="1:12" s="552" customFormat="1" ht="18" customHeight="1" hidden="1">
      <c r="A140" s="557"/>
      <c r="B140" s="558"/>
      <c r="C140" s="558"/>
      <c r="D140" s="558"/>
      <c r="E140" s="558"/>
      <c r="F140" s="596" t="s">
        <v>313</v>
      </c>
      <c r="G140" s="564">
        <f>SUM(G136:G139)</f>
        <v>0</v>
      </c>
      <c r="H140" s="691"/>
      <c r="I140" s="687"/>
      <c r="J140" s="800" t="str">
        <f>IF(SUM(G136:G139)&lt;&gt;100,"&lt;&lt; ATTENZIONE: LA PERCENTUALE DEVE ESSERE UGUALE AL 100%","")</f>
        <v>&lt;&lt; ATTENZIONE: LA PERCENTUALE DEVE ESSERE UGUALE AL 100%</v>
      </c>
      <c r="K140" s="800"/>
      <c r="L140" s="801"/>
    </row>
    <row r="141" spans="1:12" s="552" customFormat="1" ht="18" customHeight="1" hidden="1">
      <c r="A141" s="557"/>
      <c r="B141" s="577"/>
      <c r="C141" s="563"/>
      <c r="D141" s="556"/>
      <c r="E141" s="556"/>
      <c r="F141" s="556"/>
      <c r="G141" s="493"/>
      <c r="H141" s="692"/>
      <c r="I141" s="687"/>
      <c r="J141" s="800"/>
      <c r="K141" s="800"/>
      <c r="L141" s="801"/>
    </row>
    <row r="142" spans="1:9" s="552" customFormat="1" ht="18" customHeight="1" hidden="1">
      <c r="A142" s="567">
        <v>86</v>
      </c>
      <c r="B142" s="561" t="s">
        <v>329</v>
      </c>
      <c r="C142" s="558"/>
      <c r="D142" s="558"/>
      <c r="E142" s="558"/>
      <c r="F142" s="556"/>
      <c r="G142" s="569"/>
      <c r="H142" s="683"/>
      <c r="I142" s="683"/>
    </row>
    <row r="143" spans="1:9" s="552" customFormat="1" ht="18" customHeight="1" hidden="1">
      <c r="A143" s="567"/>
      <c r="B143" s="560"/>
      <c r="C143" s="563"/>
      <c r="D143" s="556"/>
      <c r="E143" s="556"/>
      <c r="F143" s="556"/>
      <c r="G143" s="597"/>
      <c r="H143" s="683"/>
      <c r="I143" s="683"/>
    </row>
    <row r="144" spans="1:9" s="552" customFormat="1" ht="18" customHeight="1" hidden="1">
      <c r="A144" s="567">
        <v>87</v>
      </c>
      <c r="B144" s="561" t="s">
        <v>330</v>
      </c>
      <c r="C144" s="558"/>
      <c r="D144" s="558"/>
      <c r="E144" s="558"/>
      <c r="F144" s="595"/>
      <c r="G144" s="569"/>
      <c r="H144" s="683"/>
      <c r="I144" s="683"/>
    </row>
    <row r="145" spans="1:9" s="552" customFormat="1" ht="18" customHeight="1" hidden="1">
      <c r="A145" s="567"/>
      <c r="B145" s="560"/>
      <c r="C145" s="563"/>
      <c r="D145" s="556"/>
      <c r="E145" s="556"/>
      <c r="F145" s="556"/>
      <c r="G145" s="597"/>
      <c r="H145" s="683"/>
      <c r="I145" s="683"/>
    </row>
    <row r="146" spans="1:9" s="552" customFormat="1" ht="18" customHeight="1" hidden="1">
      <c r="A146" s="567">
        <v>88</v>
      </c>
      <c r="B146" s="561" t="s">
        <v>325</v>
      </c>
      <c r="C146" s="558"/>
      <c r="D146" s="558"/>
      <c r="E146" s="558"/>
      <c r="F146" s="595"/>
      <c r="G146" s="569"/>
      <c r="H146" s="683"/>
      <c r="I146" s="683"/>
    </row>
    <row r="147" spans="1:9" s="552" customFormat="1" ht="18" customHeight="1" hidden="1">
      <c r="A147" s="567"/>
      <c r="C147" s="563"/>
      <c r="D147" s="556"/>
      <c r="E147" s="556"/>
      <c r="F147" s="556"/>
      <c r="G147" s="493"/>
      <c r="H147" s="683"/>
      <c r="I147" s="683"/>
    </row>
    <row r="148" spans="1:9" s="552" customFormat="1" ht="18" customHeight="1" hidden="1">
      <c r="A148" s="567">
        <v>89</v>
      </c>
      <c r="B148" s="561" t="s">
        <v>326</v>
      </c>
      <c r="C148" s="558"/>
      <c r="D148" s="558"/>
      <c r="E148" s="558"/>
      <c r="F148" s="556"/>
      <c r="G148" s="569"/>
      <c r="H148" s="683"/>
      <c r="I148" s="683"/>
    </row>
    <row r="149" spans="1:9" s="552" customFormat="1" ht="18" customHeight="1" hidden="1">
      <c r="A149" s="567"/>
      <c r="B149" s="577"/>
      <c r="C149" s="563"/>
      <c r="D149" s="556"/>
      <c r="E149" s="556"/>
      <c r="F149" s="556"/>
      <c r="G149" s="597"/>
      <c r="H149" s="683"/>
      <c r="I149" s="683"/>
    </row>
    <row r="150" spans="1:9" s="552" customFormat="1" ht="18" customHeight="1" hidden="1">
      <c r="A150" s="567">
        <v>90</v>
      </c>
      <c r="B150" s="561" t="s">
        <v>327</v>
      </c>
      <c r="C150" s="558"/>
      <c r="D150" s="558"/>
      <c r="E150" s="558"/>
      <c r="F150" s="595"/>
      <c r="G150" s="569"/>
      <c r="H150" s="683"/>
      <c r="I150" s="683"/>
    </row>
    <row r="151" spans="1:9" s="552" customFormat="1" ht="18" customHeight="1" hidden="1">
      <c r="A151" s="567"/>
      <c r="B151" s="560"/>
      <c r="C151" s="563"/>
      <c r="D151" s="556"/>
      <c r="E151" s="556"/>
      <c r="F151" s="556"/>
      <c r="G151" s="597"/>
      <c r="H151" s="683"/>
      <c r="I151" s="683"/>
    </row>
    <row r="152" spans="1:9" s="552" customFormat="1" ht="18" customHeight="1" hidden="1">
      <c r="A152" s="567">
        <v>91</v>
      </c>
      <c r="B152" s="561" t="s">
        <v>328</v>
      </c>
      <c r="C152" s="558"/>
      <c r="D152" s="558"/>
      <c r="E152" s="558"/>
      <c r="F152" s="595"/>
      <c r="G152" s="569"/>
      <c r="H152" s="683"/>
      <c r="I152" s="683"/>
    </row>
    <row r="153" spans="1:9" s="552" customFormat="1" ht="18" customHeight="1" hidden="1">
      <c r="A153" s="567"/>
      <c r="B153" s="560"/>
      <c r="C153" s="563"/>
      <c r="D153" s="556"/>
      <c r="E153" s="556"/>
      <c r="F153" s="556"/>
      <c r="G153" s="597"/>
      <c r="H153" s="683"/>
      <c r="I153" s="683"/>
    </row>
    <row r="154" spans="1:9" s="552" customFormat="1" ht="18" customHeight="1" hidden="1">
      <c r="A154" s="567">
        <v>92</v>
      </c>
      <c r="B154" s="561" t="s">
        <v>331</v>
      </c>
      <c r="C154" s="558"/>
      <c r="D154" s="558"/>
      <c r="E154" s="558"/>
      <c r="F154" s="595"/>
      <c r="G154" s="569"/>
      <c r="H154" s="683"/>
      <c r="I154" s="683"/>
    </row>
    <row r="155" spans="1:9" s="552" customFormat="1" ht="18" customHeight="1" hidden="1">
      <c r="A155" s="553"/>
      <c r="B155" s="560"/>
      <c r="C155" s="563"/>
      <c r="D155" s="556"/>
      <c r="E155" s="556"/>
      <c r="F155" s="556"/>
      <c r="G155" s="493"/>
      <c r="H155" s="683"/>
      <c r="I155" s="683"/>
    </row>
    <row r="156" spans="1:9" s="552" customFormat="1" ht="18" customHeight="1" hidden="1">
      <c r="A156" s="557">
        <v>93</v>
      </c>
      <c r="B156" s="561" t="s">
        <v>332</v>
      </c>
      <c r="C156" s="558"/>
      <c r="D156" s="558"/>
      <c r="E156" s="558"/>
      <c r="F156" s="556"/>
      <c r="G156" s="569"/>
      <c r="H156" s="683"/>
      <c r="I156" s="683"/>
    </row>
    <row r="157" spans="1:9" s="552" customFormat="1" ht="18" customHeight="1" hidden="1">
      <c r="A157" s="567"/>
      <c r="B157" s="560"/>
      <c r="C157" s="563"/>
      <c r="D157" s="556"/>
      <c r="E157" s="556"/>
      <c r="F157" s="556"/>
      <c r="G157" s="597"/>
      <c r="H157" s="683"/>
      <c r="I157" s="683"/>
    </row>
    <row r="158" spans="1:9" s="600" customFormat="1" ht="18" customHeight="1" hidden="1">
      <c r="A158" s="567">
        <v>94</v>
      </c>
      <c r="B158" s="561" t="s">
        <v>333</v>
      </c>
      <c r="C158" s="598"/>
      <c r="D158" s="598"/>
      <c r="E158" s="598"/>
      <c r="F158" s="599"/>
      <c r="G158" s="569"/>
      <c r="H158" s="693"/>
      <c r="I158" s="693"/>
    </row>
    <row r="159" spans="1:9" s="502" customFormat="1" ht="18" customHeight="1" hidden="1">
      <c r="A159" s="567"/>
      <c r="B159" s="560"/>
      <c r="C159" s="563"/>
      <c r="D159" s="556"/>
      <c r="E159" s="556"/>
      <c r="F159" s="556"/>
      <c r="G159" s="597"/>
      <c r="H159" s="675"/>
      <c r="I159" s="676"/>
    </row>
    <row r="160" spans="1:9" s="504" customFormat="1" ht="18" customHeight="1" hidden="1">
      <c r="A160" s="567">
        <v>95</v>
      </c>
      <c r="B160" s="561" t="s">
        <v>334</v>
      </c>
      <c r="C160" s="558"/>
      <c r="D160" s="558"/>
      <c r="E160" s="558"/>
      <c r="F160" s="595"/>
      <c r="G160" s="569"/>
      <c r="H160" s="677"/>
      <c r="I160" s="678"/>
    </row>
    <row r="161" spans="1:9" s="504" customFormat="1" ht="18" customHeight="1" hidden="1">
      <c r="A161" s="567"/>
      <c r="B161" s="561"/>
      <c r="C161" s="558"/>
      <c r="D161" s="558"/>
      <c r="E161" s="558"/>
      <c r="F161" s="570"/>
      <c r="G161" s="602"/>
      <c r="H161" s="677"/>
      <c r="I161" s="678"/>
    </row>
    <row r="162" spans="1:9" s="504" customFormat="1" ht="18" customHeight="1" hidden="1">
      <c r="A162" s="567">
        <v>96</v>
      </c>
      <c r="B162" s="561" t="s">
        <v>294</v>
      </c>
      <c r="C162" s="558"/>
      <c r="D162" s="558"/>
      <c r="E162" s="558"/>
      <c r="F162" s="570"/>
      <c r="G162" s="582"/>
      <c r="H162" s="677"/>
      <c r="I162" s="678"/>
    </row>
    <row r="163" spans="1:9" s="504" customFormat="1" ht="18" customHeight="1" hidden="1">
      <c r="A163" s="567"/>
      <c r="B163" s="561"/>
      <c r="C163" s="558"/>
      <c r="D163" s="558"/>
      <c r="E163" s="558"/>
      <c r="F163" s="570"/>
      <c r="G163" s="602"/>
      <c r="H163" s="677"/>
      <c r="I163" s="678"/>
    </row>
    <row r="164" spans="1:9" s="504" customFormat="1" ht="18" customHeight="1" hidden="1">
      <c r="A164" s="656">
        <v>97</v>
      </c>
      <c r="B164" s="603" t="s">
        <v>294</v>
      </c>
      <c r="C164" s="604"/>
      <c r="D164" s="604"/>
      <c r="E164" s="604"/>
      <c r="F164" s="605"/>
      <c r="G164" s="582"/>
      <c r="H164" s="677"/>
      <c r="I164" s="678"/>
    </row>
    <row r="165" spans="1:9" s="504" customFormat="1" ht="18" customHeight="1">
      <c r="A165" s="601"/>
      <c r="B165" s="561"/>
      <c r="C165" s="558"/>
      <c r="D165" s="558"/>
      <c r="E165" s="558"/>
      <c r="F165" s="570"/>
      <c r="G165" s="606"/>
      <c r="H165" s="677"/>
      <c r="I165" s="678"/>
    </row>
    <row r="166" spans="1:9" s="486" customFormat="1" ht="18" customHeight="1">
      <c r="A166" s="508"/>
      <c r="B166" s="509" t="s">
        <v>300</v>
      </c>
      <c r="C166" s="474"/>
      <c r="D166" s="474"/>
      <c r="E166" s="474"/>
      <c r="F166" s="510"/>
      <c r="G166" s="460"/>
      <c r="H166" s="694"/>
      <c r="I166" s="680"/>
    </row>
    <row r="167" spans="1:9" s="410" customFormat="1" ht="18" customHeight="1">
      <c r="A167" s="511"/>
      <c r="B167" s="512"/>
      <c r="C167" s="512"/>
      <c r="D167" s="512"/>
      <c r="E167" s="512"/>
      <c r="F167" s="476" t="s">
        <v>124</v>
      </c>
      <c r="G167" s="477" t="s">
        <v>125</v>
      </c>
      <c r="H167" s="695"/>
      <c r="I167" s="479"/>
    </row>
    <row r="168" spans="1:9" ht="19.5" customHeight="1">
      <c r="A168" s="447">
        <v>28</v>
      </c>
      <c r="B168" s="487" t="s">
        <v>301</v>
      </c>
      <c r="C168" s="454"/>
      <c r="D168" s="454"/>
      <c r="E168" s="454"/>
      <c r="F168" s="514"/>
      <c r="G168" s="514"/>
      <c r="I168" s="479">
        <f>IF(H168=1,"VERO",IF(H168=2,"FALSO",""))</f>
      </c>
    </row>
    <row r="169" spans="1:7" ht="18" customHeight="1">
      <c r="A169" s="447"/>
      <c r="B169" s="454"/>
      <c r="C169" s="454"/>
      <c r="D169" s="454"/>
      <c r="E169" s="454"/>
      <c r="F169" s="452"/>
      <c r="G169" s="453"/>
    </row>
    <row r="170" spans="1:9" s="516" customFormat="1" ht="19.5" customHeight="1">
      <c r="A170" s="447">
        <v>29</v>
      </c>
      <c r="B170" s="480" t="s">
        <v>36</v>
      </c>
      <c r="C170" s="487"/>
      <c r="D170" s="487"/>
      <c r="E170" s="487"/>
      <c r="F170" s="515"/>
      <c r="G170" s="514"/>
      <c r="H170" s="696">
        <v>0</v>
      </c>
      <c r="I170" s="479">
        <f>IF(H170=1,"VERO",IF(H170=2,"FALSO",""))</f>
      </c>
    </row>
    <row r="171" spans="1:9" s="519" customFormat="1" ht="22.5" customHeight="1">
      <c r="A171" s="447"/>
      <c r="B171" s="517"/>
      <c r="C171" s="517"/>
      <c r="D171" s="518">
        <v>30</v>
      </c>
      <c r="E171" s="448" t="s">
        <v>249</v>
      </c>
      <c r="F171" s="515"/>
      <c r="G171" s="824">
        <f>IF(AND(H170=1,H171=0),"RISPOSTA OBBLIGATORIA","")</f>
      </c>
      <c r="H171" s="697">
        <v>0</v>
      </c>
      <c r="I171" s="658">
        <f>IF(H171=1,"VERO",IF(H171=2,"FALSO",""))</f>
      </c>
    </row>
    <row r="172" spans="1:9" s="486" customFormat="1" ht="24.75" customHeight="1">
      <c r="A172" s="447"/>
      <c r="B172" s="520"/>
      <c r="C172" s="480"/>
      <c r="D172" s="518">
        <v>31</v>
      </c>
      <c r="E172" s="448" t="s">
        <v>250</v>
      </c>
      <c r="F172" s="624"/>
      <c r="G172" s="825"/>
      <c r="H172" s="679"/>
      <c r="I172" s="658">
        <f>IF(H171=1,"FALSO",IF(H171=2,"VERO",""))</f>
      </c>
    </row>
    <row r="173" spans="1:9" s="486" customFormat="1" ht="18" customHeight="1">
      <c r="A173" s="462"/>
      <c r="B173" s="521"/>
      <c r="C173" s="521"/>
      <c r="D173" s="522"/>
      <c r="E173" s="521"/>
      <c r="F173" s="452"/>
      <c r="G173" s="523"/>
      <c r="H173" s="679"/>
      <c r="I173" s="680"/>
    </row>
    <row r="174" spans="1:9" s="486" customFormat="1" ht="18" customHeight="1">
      <c r="A174" s="447">
        <v>32</v>
      </c>
      <c r="B174" s="480" t="s">
        <v>57</v>
      </c>
      <c r="C174" s="524"/>
      <c r="D174" s="525"/>
      <c r="E174" s="524"/>
      <c r="F174" s="526"/>
      <c r="G174" s="523"/>
      <c r="H174" s="679"/>
      <c r="I174" s="679"/>
    </row>
    <row r="175" spans="1:9" s="486" customFormat="1" ht="18" customHeight="1">
      <c r="A175" s="462"/>
      <c r="B175" s="524"/>
      <c r="C175" s="524"/>
      <c r="D175" s="527">
        <v>33</v>
      </c>
      <c r="E175" s="488" t="s">
        <v>251</v>
      </c>
      <c r="F175" s="528"/>
      <c r="G175" s="822">
        <f>IF(AND(H170=1,H171=2,F175=0,F176=0,F177=0,F178=0),"IMMETTERE UN VALORE PER ALMENO UNA DELLE TIPOLOGIE DI ISTITUZIONE","")</f>
      </c>
      <c r="H175" s="681"/>
      <c r="I175" s="680"/>
    </row>
    <row r="176" spans="1:9" s="486" customFormat="1" ht="18" customHeight="1">
      <c r="A176" s="462"/>
      <c r="B176" s="524"/>
      <c r="C176" s="524"/>
      <c r="D176" s="527">
        <v>34</v>
      </c>
      <c r="E176" s="480" t="s">
        <v>252</v>
      </c>
      <c r="F176" s="528"/>
      <c r="G176" s="823"/>
      <c r="H176" s="694"/>
      <c r="I176" s="680"/>
    </row>
    <row r="177" spans="1:9" s="410" customFormat="1" ht="18" customHeight="1">
      <c r="A177" s="462"/>
      <c r="B177" s="524"/>
      <c r="C177" s="524"/>
      <c r="D177" s="527">
        <v>35</v>
      </c>
      <c r="E177" s="480" t="s">
        <v>253</v>
      </c>
      <c r="F177" s="528"/>
      <c r="G177" s="823"/>
      <c r="H177" s="695"/>
      <c r="I177" s="479"/>
    </row>
    <row r="178" spans="1:7" ht="18" customHeight="1">
      <c r="A178" s="462"/>
      <c r="B178" s="529"/>
      <c r="C178" s="529"/>
      <c r="D178" s="527">
        <v>36</v>
      </c>
      <c r="E178" s="488" t="s">
        <v>254</v>
      </c>
      <c r="F178" s="528"/>
      <c r="G178" s="823"/>
    </row>
    <row r="179" spans="1:7" ht="18" customHeight="1">
      <c r="A179" s="462"/>
      <c r="B179" s="529"/>
      <c r="C179" s="529"/>
      <c r="D179" s="527"/>
      <c r="E179" s="488"/>
      <c r="F179" s="705"/>
      <c r="G179" s="664"/>
    </row>
    <row r="180" spans="1:7" ht="18" customHeight="1">
      <c r="A180" s="530"/>
      <c r="B180" s="531"/>
      <c r="C180" s="531"/>
      <c r="D180" s="532"/>
      <c r="E180" s="457"/>
      <c r="F180" s="533"/>
      <c r="G180" s="534"/>
    </row>
    <row r="181" spans="1:9" s="516" customFormat="1" ht="19.5" customHeight="1">
      <c r="A181" s="447">
        <v>38</v>
      </c>
      <c r="B181" s="480" t="s">
        <v>302</v>
      </c>
      <c r="C181" s="487"/>
      <c r="D181" s="487"/>
      <c r="E181" s="487"/>
      <c r="F181" s="514"/>
      <c r="G181" s="514"/>
      <c r="H181" s="696">
        <v>0</v>
      </c>
      <c r="I181" s="479">
        <f>IF(H181=1,"VERO",IF(H181=2,"FALSO",""))</f>
      </c>
    </row>
    <row r="182" spans="1:9" ht="30" customHeight="1">
      <c r="A182" s="447"/>
      <c r="B182" s="517"/>
      <c r="C182" s="517"/>
      <c r="D182" s="518">
        <v>39</v>
      </c>
      <c r="E182" s="448" t="s">
        <v>249</v>
      </c>
      <c r="F182" s="625"/>
      <c r="G182" s="824">
        <f>IF(AND(H181=1,H182=0),"RISPOSTA OBBLIGATORIA","")</f>
      </c>
      <c r="H182" s="672">
        <v>0</v>
      </c>
      <c r="I182" s="658">
        <f>IF(H182=1,"VERO",IF(H182=2,"FALSO",""))</f>
      </c>
    </row>
    <row r="183" spans="1:9" s="499" customFormat="1" ht="18" customHeight="1">
      <c r="A183" s="447"/>
      <c r="B183" s="520"/>
      <c r="C183" s="467"/>
      <c r="D183" s="518">
        <v>40</v>
      </c>
      <c r="E183" s="448" t="s">
        <v>250</v>
      </c>
      <c r="F183" s="626"/>
      <c r="G183" s="826"/>
      <c r="H183" s="698"/>
      <c r="I183" s="658">
        <f>IF(H182=1,"FALSO",IF(H182=2,"VERO",""))</f>
      </c>
    </row>
    <row r="184" spans="1:9" ht="19.5" customHeight="1">
      <c r="A184" s="462">
        <v>41</v>
      </c>
      <c r="B184" s="455" t="s">
        <v>294</v>
      </c>
      <c r="C184" s="457"/>
      <c r="D184" s="457"/>
      <c r="E184" s="457"/>
      <c r="F184" s="456"/>
      <c r="G184" s="456"/>
      <c r="I184" s="479">
        <f>IF(H184=1,"VERO",IF(H184=2,"FALSO",""))</f>
      </c>
    </row>
    <row r="185" spans="1:9" ht="19.5" customHeight="1">
      <c r="A185" s="462">
        <v>42</v>
      </c>
      <c r="B185" s="455" t="s">
        <v>294</v>
      </c>
      <c r="C185" s="457"/>
      <c r="D185" s="457"/>
      <c r="E185" s="457"/>
      <c r="F185" s="456"/>
      <c r="G185" s="456"/>
      <c r="I185" s="479">
        <f>IF(H185=1,"VERO",IF(H185=2,"FALSO",""))</f>
      </c>
    </row>
    <row r="186" spans="1:7" ht="15">
      <c r="A186" s="462"/>
      <c r="B186" s="521"/>
      <c r="C186" s="521"/>
      <c r="D186" s="522"/>
      <c r="E186" s="521"/>
      <c r="F186" s="452"/>
      <c r="G186" s="523"/>
    </row>
    <row r="187" spans="1:7" ht="15">
      <c r="A187" s="462">
        <v>43</v>
      </c>
      <c r="B187" s="521" t="s">
        <v>294</v>
      </c>
      <c r="C187" s="521"/>
      <c r="D187" s="522"/>
      <c r="E187" s="521"/>
      <c r="F187" s="411"/>
      <c r="G187" s="535"/>
    </row>
    <row r="188" spans="1:7" ht="18" customHeight="1">
      <c r="A188" s="447">
        <v>44</v>
      </c>
      <c r="B188" s="480" t="s">
        <v>57</v>
      </c>
      <c r="C188" s="524"/>
      <c r="D188" s="525"/>
      <c r="E188" s="524"/>
      <c r="F188" s="411"/>
      <c r="G188" s="660"/>
    </row>
    <row r="189" spans="1:12" ht="18" customHeight="1">
      <c r="A189" s="462"/>
      <c r="B189" s="524"/>
      <c r="C189" s="524"/>
      <c r="D189" s="527">
        <v>45</v>
      </c>
      <c r="E189" s="488" t="s">
        <v>251</v>
      </c>
      <c r="F189" s="411"/>
      <c r="G189" s="528"/>
      <c r="J189" s="802">
        <f>IF(AND(H181=1,H182=2,G189=0,G191=0,G193=0,G195=0),"IMMETTERE UN VALORE PER ALMENO UNA DELLE TIPOLOGIE DI ISTITUZIONE","")</f>
      </c>
      <c r="K189" s="802"/>
      <c r="L189" s="802"/>
    </row>
    <row r="190" spans="1:12" ht="18" customHeight="1" hidden="1">
      <c r="A190" s="462"/>
      <c r="B190" s="524"/>
      <c r="C190" s="524"/>
      <c r="D190" s="527"/>
      <c r="E190" s="488"/>
      <c r="F190" s="411"/>
      <c r="G190" s="661"/>
      <c r="J190" s="802"/>
      <c r="K190" s="802"/>
      <c r="L190" s="802"/>
    </row>
    <row r="191" spans="1:12" ht="18" customHeight="1">
      <c r="A191" s="462"/>
      <c r="B191" s="524"/>
      <c r="C191" s="524"/>
      <c r="D191" s="527">
        <v>46</v>
      </c>
      <c r="E191" s="480" t="s">
        <v>252</v>
      </c>
      <c r="F191" s="411"/>
      <c r="G191" s="528"/>
      <c r="J191" s="802"/>
      <c r="K191" s="802"/>
      <c r="L191" s="802"/>
    </row>
    <row r="192" spans="1:12" ht="18" customHeight="1" hidden="1">
      <c r="A192" s="462"/>
      <c r="B192" s="524"/>
      <c r="C192" s="524"/>
      <c r="D192" s="527"/>
      <c r="E192" s="480"/>
      <c r="F192" s="411"/>
      <c r="G192" s="661"/>
      <c r="J192" s="802"/>
      <c r="K192" s="802"/>
      <c r="L192" s="802"/>
    </row>
    <row r="193" spans="1:12" ht="18" customHeight="1">
      <c r="A193" s="462"/>
      <c r="B193" s="524"/>
      <c r="C193" s="524"/>
      <c r="D193" s="527">
        <v>47</v>
      </c>
      <c r="E193" s="480" t="s">
        <v>253</v>
      </c>
      <c r="F193" s="411"/>
      <c r="G193" s="528"/>
      <c r="J193" s="802"/>
      <c r="K193" s="802"/>
      <c r="L193" s="802"/>
    </row>
    <row r="194" spans="1:12" ht="18" customHeight="1" hidden="1">
      <c r="A194" s="462"/>
      <c r="B194" s="524"/>
      <c r="C194" s="524"/>
      <c r="D194" s="527"/>
      <c r="E194" s="480"/>
      <c r="F194" s="411"/>
      <c r="G194" s="661"/>
      <c r="J194" s="802"/>
      <c r="K194" s="802"/>
      <c r="L194" s="802"/>
    </row>
    <row r="195" spans="1:12" ht="18" customHeight="1">
      <c r="A195" s="462"/>
      <c r="B195" s="529"/>
      <c r="C195" s="529"/>
      <c r="D195" s="527">
        <v>48</v>
      </c>
      <c r="E195" s="488" t="s">
        <v>254</v>
      </c>
      <c r="F195" s="659"/>
      <c r="G195" s="528"/>
      <c r="J195" s="802"/>
      <c r="K195" s="802"/>
      <c r="L195" s="802"/>
    </row>
    <row r="196" spans="1:7" ht="18" customHeight="1">
      <c r="A196" s="462"/>
      <c r="B196" s="491"/>
      <c r="C196" s="491"/>
      <c r="D196" s="491"/>
      <c r="E196" s="491"/>
      <c r="F196" s="411"/>
      <c r="G196" s="662"/>
    </row>
    <row r="197" spans="1:7" ht="18" customHeight="1">
      <c r="A197" s="462">
        <v>49</v>
      </c>
      <c r="B197" s="487" t="s">
        <v>294</v>
      </c>
      <c r="C197" s="491"/>
      <c r="D197" s="491"/>
      <c r="E197" s="491"/>
      <c r="F197" s="411"/>
      <c r="G197" s="536"/>
    </row>
    <row r="198" spans="1:7" ht="18" customHeight="1">
      <c r="A198" s="462"/>
      <c r="B198" s="491"/>
      <c r="C198" s="491"/>
      <c r="D198" s="491"/>
      <c r="E198" s="491"/>
      <c r="F198" s="411"/>
      <c r="G198" s="662"/>
    </row>
    <row r="199" spans="1:7" ht="18" customHeight="1">
      <c r="A199" s="462">
        <v>50</v>
      </c>
      <c r="B199" s="487" t="s">
        <v>294</v>
      </c>
      <c r="C199" s="491"/>
      <c r="D199" s="491"/>
      <c r="E199" s="491"/>
      <c r="F199" s="411"/>
      <c r="G199" s="536"/>
    </row>
    <row r="200" spans="1:7" ht="18" customHeight="1">
      <c r="A200" s="495"/>
      <c r="B200" s="498"/>
      <c r="C200" s="498"/>
      <c r="D200" s="498"/>
      <c r="E200" s="498"/>
      <c r="F200" s="498"/>
      <c r="G200" s="537"/>
    </row>
    <row r="201" spans="1:11" ht="12" customHeight="1" hidden="1">
      <c r="A201" s="434"/>
      <c r="C201" s="500"/>
      <c r="G201" s="513"/>
      <c r="H201" s="699">
        <f>SUM(E13:G13,E15:G15,E17:G17,G20,G22,G24,G26,G28,G30,G32,G34,G39,G41,G43,G45,H48,H50,H52,H54,F57:G57,F59:G59,F61:G61,F63:G63,H67,H69,H71,H73,G76,G78,G80)</f>
        <v>5</v>
      </c>
      <c r="I201" s="700">
        <f>SUM(G82,G84,G86,H91,H93,H95,G98:G103,G106,G109:G110,G113:G114,G117:G118,G121:G122,G125:G126,G129:G130,G136:G139,G142,G144,G146,G148,G150,G152,G154,G156,G158,G160,G162,G164,H168,H170,H171)</f>
        <v>31250</v>
      </c>
      <c r="J201" s="666">
        <f>SUM(F175:F178,H181,H182,H183,H184,H185,G187,G189,G191,G193,G195,G197,G199)</f>
        <v>0</v>
      </c>
      <c r="K201" s="666">
        <f>SUM(H201:J201)</f>
        <v>31255</v>
      </c>
    </row>
    <row r="202" spans="1:11" ht="18" customHeight="1">
      <c r="A202" s="434"/>
      <c r="C202" s="500"/>
      <c r="G202" s="513"/>
      <c r="H202" s="701"/>
      <c r="I202" s="702"/>
      <c r="J202" s="665"/>
      <c r="K202" s="665"/>
    </row>
    <row r="203" spans="1:9" s="543" customFormat="1" ht="18">
      <c r="A203" s="538"/>
      <c r="B203" s="539" t="s">
        <v>303</v>
      </c>
      <c r="C203" s="540"/>
      <c r="D203" s="541"/>
      <c r="E203" s="541"/>
      <c r="F203" s="541"/>
      <c r="G203" s="542"/>
      <c r="H203" s="703"/>
      <c r="I203" s="704"/>
    </row>
    <row r="204" spans="1:7" ht="12">
      <c r="A204" s="813"/>
      <c r="B204" s="814"/>
      <c r="C204" s="814"/>
      <c r="D204" s="814"/>
      <c r="E204" s="814"/>
      <c r="F204" s="814"/>
      <c r="G204" s="815"/>
    </row>
    <row r="205" spans="1:7" ht="12">
      <c r="A205" s="816"/>
      <c r="B205" s="817"/>
      <c r="C205" s="817"/>
      <c r="D205" s="817"/>
      <c r="E205" s="817"/>
      <c r="F205" s="817"/>
      <c r="G205" s="818"/>
    </row>
    <row r="206" spans="1:7" ht="12">
      <c r="A206" s="816"/>
      <c r="B206" s="817"/>
      <c r="C206" s="817"/>
      <c r="D206" s="817"/>
      <c r="E206" s="817"/>
      <c r="F206" s="817"/>
      <c r="G206" s="818"/>
    </row>
    <row r="207" spans="1:7" ht="12">
      <c r="A207" s="816"/>
      <c r="B207" s="817"/>
      <c r="C207" s="817"/>
      <c r="D207" s="817"/>
      <c r="E207" s="817"/>
      <c r="F207" s="817"/>
      <c r="G207" s="818"/>
    </row>
    <row r="208" spans="1:7" ht="12">
      <c r="A208" s="816"/>
      <c r="B208" s="817"/>
      <c r="C208" s="817"/>
      <c r="D208" s="817"/>
      <c r="E208" s="817"/>
      <c r="F208" s="817"/>
      <c r="G208" s="818"/>
    </row>
    <row r="209" spans="1:7" ht="12">
      <c r="A209" s="819"/>
      <c r="B209" s="820"/>
      <c r="C209" s="820"/>
      <c r="D209" s="820"/>
      <c r="E209" s="820"/>
      <c r="F209" s="820"/>
      <c r="G209" s="821"/>
    </row>
    <row r="210" spans="1:7" ht="15">
      <c r="A210" s="544"/>
      <c r="B210" s="491"/>
      <c r="C210" s="491"/>
      <c r="D210" s="491"/>
      <c r="E210" s="491"/>
      <c r="F210" s="491"/>
      <c r="G210" s="411"/>
    </row>
    <row r="211" spans="1:12" ht="12.75">
      <c r="A211" s="545"/>
      <c r="B211" s="546"/>
      <c r="C211" s="546"/>
      <c r="D211" s="546"/>
      <c r="E211" s="546"/>
      <c r="F211" s="546"/>
      <c r="G211" s="547"/>
      <c r="H211" s="479"/>
      <c r="J211" s="410"/>
      <c r="K211" s="410"/>
      <c r="L211" s="410"/>
    </row>
    <row r="212" spans="1:12" ht="15" hidden="1">
      <c r="A212" s="548"/>
      <c r="B212" s="549"/>
      <c r="C212" s="549"/>
      <c r="D212" s="549"/>
      <c r="E212" s="549"/>
      <c r="F212" s="549"/>
      <c r="G212" s="549"/>
      <c r="H212" s="479"/>
      <c r="J212" s="410"/>
      <c r="K212" s="410"/>
      <c r="L212" s="410"/>
    </row>
    <row r="213" spans="1:12" ht="15" hidden="1">
      <c r="A213" s="548"/>
      <c r="B213" s="549"/>
      <c r="C213" s="549"/>
      <c r="D213" s="549"/>
      <c r="E213" s="549"/>
      <c r="F213" s="549"/>
      <c r="G213" s="549"/>
      <c r="H213" s="479"/>
      <c r="J213" s="410"/>
      <c r="K213" s="410"/>
      <c r="L213" s="410"/>
    </row>
    <row r="214" spans="1:12" ht="15" hidden="1">
      <c r="A214" s="548"/>
      <c r="B214" s="549"/>
      <c r="C214" s="549"/>
      <c r="D214" s="549"/>
      <c r="E214" s="549"/>
      <c r="F214" s="549"/>
      <c r="G214" s="549"/>
      <c r="H214" s="479"/>
      <c r="J214" s="410"/>
      <c r="K214" s="410"/>
      <c r="L214" s="410"/>
    </row>
    <row r="215" spans="1:12" ht="15" hidden="1">
      <c r="A215" s="548"/>
      <c r="B215" s="549"/>
      <c r="C215" s="549"/>
      <c r="D215" s="549"/>
      <c r="E215" s="549"/>
      <c r="F215" s="549"/>
      <c r="G215" s="549"/>
      <c r="H215" s="479"/>
      <c r="J215" s="410"/>
      <c r="K215" s="410"/>
      <c r="L215" s="410"/>
    </row>
    <row r="216" spans="1:12" ht="15" hidden="1">
      <c r="A216" s="548"/>
      <c r="B216" s="549"/>
      <c r="C216" s="549"/>
      <c r="D216" s="549"/>
      <c r="E216" s="549"/>
      <c r="F216" s="549"/>
      <c r="G216" s="549"/>
      <c r="H216" s="479"/>
      <c r="J216" s="410"/>
      <c r="K216" s="410"/>
      <c r="L216" s="410"/>
    </row>
    <row r="217" spans="1:12" ht="15" hidden="1">
      <c r="A217" s="548"/>
      <c r="B217" s="549"/>
      <c r="C217" s="549"/>
      <c r="D217" s="549"/>
      <c r="E217" s="549"/>
      <c r="F217" s="549"/>
      <c r="G217" s="549"/>
      <c r="H217" s="479"/>
      <c r="J217" s="410"/>
      <c r="K217" s="410"/>
      <c r="L217" s="410"/>
    </row>
    <row r="218" spans="1:12" ht="15" hidden="1">
      <c r="A218" s="548"/>
      <c r="B218" s="549"/>
      <c r="C218" s="549"/>
      <c r="D218" s="549"/>
      <c r="E218" s="549"/>
      <c r="F218" s="549"/>
      <c r="G218" s="549"/>
      <c r="H218" s="479"/>
      <c r="J218" s="410"/>
      <c r="K218" s="410"/>
      <c r="L218" s="410"/>
    </row>
    <row r="219" spans="1:12" ht="15" hidden="1">
      <c r="A219" s="548"/>
      <c r="B219" s="549"/>
      <c r="C219" s="549"/>
      <c r="D219" s="549"/>
      <c r="E219" s="549"/>
      <c r="F219" s="549"/>
      <c r="G219" s="549"/>
      <c r="H219" s="479"/>
      <c r="J219" s="410"/>
      <c r="K219" s="410"/>
      <c r="L219" s="410"/>
    </row>
    <row r="220" spans="1:12" ht="15" hidden="1">
      <c r="A220" s="548"/>
      <c r="B220" s="549"/>
      <c r="C220" s="549"/>
      <c r="D220" s="549"/>
      <c r="E220" s="549"/>
      <c r="F220" s="549"/>
      <c r="G220" s="549"/>
      <c r="H220" s="479"/>
      <c r="J220" s="410"/>
      <c r="K220" s="410"/>
      <c r="L220" s="410"/>
    </row>
    <row r="221" spans="1:12" ht="15" hidden="1">
      <c r="A221" s="548"/>
      <c r="B221" s="549"/>
      <c r="C221" s="549"/>
      <c r="D221" s="549"/>
      <c r="E221" s="549"/>
      <c r="F221" s="549"/>
      <c r="G221" s="549"/>
      <c r="H221" s="479"/>
      <c r="J221" s="410"/>
      <c r="K221" s="410"/>
      <c r="L221" s="410"/>
    </row>
    <row r="222" spans="1:12" ht="30" customHeight="1" hidden="1">
      <c r="A222" s="548"/>
      <c r="B222" s="549"/>
      <c r="C222" s="549"/>
      <c r="D222" s="549"/>
      <c r="E222" s="549"/>
      <c r="F222" s="549"/>
      <c r="G222" s="549"/>
      <c r="H222" s="479"/>
      <c r="J222" s="410"/>
      <c r="K222" s="410"/>
      <c r="L222" s="410"/>
    </row>
    <row r="223" spans="1:12" ht="24" customHeight="1" hidden="1">
      <c r="A223" s="548"/>
      <c r="B223" s="549"/>
      <c r="C223" s="549"/>
      <c r="D223" s="549"/>
      <c r="E223" s="549"/>
      <c r="F223" s="549"/>
      <c r="G223" s="549"/>
      <c r="H223" s="479"/>
      <c r="J223" s="410"/>
      <c r="K223" s="410"/>
      <c r="L223" s="410"/>
    </row>
    <row r="224" spans="1:12" ht="23.25" customHeight="1" hidden="1">
      <c r="A224" s="548"/>
      <c r="B224" s="549"/>
      <c r="C224" s="549"/>
      <c r="D224" s="549"/>
      <c r="E224" s="549"/>
      <c r="F224" s="549"/>
      <c r="G224" s="549"/>
      <c r="H224" s="479"/>
      <c r="J224" s="410"/>
      <c r="K224" s="410"/>
      <c r="L224" s="410"/>
    </row>
    <row r="225" spans="1:12" ht="15" hidden="1">
      <c r="A225" s="548"/>
      <c r="B225" s="549"/>
      <c r="C225" s="549"/>
      <c r="D225" s="549"/>
      <c r="E225" s="549"/>
      <c r="F225" s="549"/>
      <c r="G225" s="549"/>
      <c r="H225" s="479"/>
      <c r="J225" s="410"/>
      <c r="K225" s="410"/>
      <c r="L225" s="410"/>
    </row>
    <row r="226" spans="1:12" ht="15" hidden="1">
      <c r="A226" s="548"/>
      <c r="B226" s="549"/>
      <c r="C226" s="549"/>
      <c r="D226" s="549"/>
      <c r="E226" s="549"/>
      <c r="F226" s="549"/>
      <c r="G226" s="549"/>
      <c r="H226" s="479"/>
      <c r="J226" s="410"/>
      <c r="K226" s="410"/>
      <c r="L226" s="410"/>
    </row>
    <row r="227" spans="1:12" ht="15" hidden="1">
      <c r="A227" s="548"/>
      <c r="B227" s="549"/>
      <c r="C227" s="549"/>
      <c r="D227" s="549"/>
      <c r="E227" s="549"/>
      <c r="F227" s="549"/>
      <c r="G227" s="549"/>
      <c r="H227" s="479"/>
      <c r="J227" s="410"/>
      <c r="K227" s="410"/>
      <c r="L227" s="410"/>
    </row>
    <row r="228" spans="1:12" ht="15" hidden="1">
      <c r="A228" s="548"/>
      <c r="B228" s="549"/>
      <c r="C228" s="549"/>
      <c r="D228" s="549"/>
      <c r="E228" s="549"/>
      <c r="F228" s="549"/>
      <c r="G228" s="549"/>
      <c r="H228" s="479"/>
      <c r="J228" s="410"/>
      <c r="K228" s="410"/>
      <c r="L228" s="410"/>
    </row>
    <row r="229" spans="1:12" ht="15" hidden="1">
      <c r="A229" s="548"/>
      <c r="B229" s="549"/>
      <c r="C229" s="549"/>
      <c r="D229" s="549"/>
      <c r="E229" s="549"/>
      <c r="F229" s="549"/>
      <c r="G229" s="549"/>
      <c r="H229" s="479"/>
      <c r="J229" s="410"/>
      <c r="K229" s="410"/>
      <c r="L229" s="410"/>
    </row>
    <row r="230" spans="1:12" ht="15" hidden="1">
      <c r="A230" s="548"/>
      <c r="B230" s="549"/>
      <c r="C230" s="549"/>
      <c r="D230" s="549"/>
      <c r="E230" s="549"/>
      <c r="F230" s="549"/>
      <c r="G230" s="549"/>
      <c r="H230" s="479"/>
      <c r="J230" s="410"/>
      <c r="K230" s="410"/>
      <c r="L230" s="410"/>
    </row>
    <row r="231" spans="1:12" ht="15" hidden="1">
      <c r="A231" s="548"/>
      <c r="B231" s="549"/>
      <c r="C231" s="549"/>
      <c r="D231" s="549"/>
      <c r="E231" s="549"/>
      <c r="F231" s="549"/>
      <c r="G231" s="549"/>
      <c r="H231" s="479"/>
      <c r="J231" s="410"/>
      <c r="K231" s="410"/>
      <c r="L231" s="410"/>
    </row>
    <row r="232" spans="1:12" ht="15" hidden="1">
      <c r="A232" s="548"/>
      <c r="B232" s="549"/>
      <c r="C232" s="549"/>
      <c r="D232" s="549"/>
      <c r="E232" s="549"/>
      <c r="F232" s="549"/>
      <c r="G232" s="549"/>
      <c r="H232" s="479"/>
      <c r="J232" s="410"/>
      <c r="K232" s="410"/>
      <c r="L232" s="410"/>
    </row>
    <row r="233" spans="1:12" ht="15" hidden="1">
      <c r="A233" s="548"/>
      <c r="B233" s="549"/>
      <c r="C233" s="549"/>
      <c r="D233" s="549"/>
      <c r="E233" s="549"/>
      <c r="F233" s="549"/>
      <c r="G233" s="549"/>
      <c r="H233" s="479"/>
      <c r="J233" s="410"/>
      <c r="K233" s="410"/>
      <c r="L233" s="410"/>
    </row>
    <row r="234" spans="1:12" ht="15" hidden="1">
      <c r="A234" s="548"/>
      <c r="B234" s="549"/>
      <c r="C234" s="549"/>
      <c r="D234" s="549"/>
      <c r="E234" s="549"/>
      <c r="F234" s="549"/>
      <c r="G234" s="549"/>
      <c r="H234" s="479"/>
      <c r="J234" s="410"/>
      <c r="K234" s="410"/>
      <c r="L234" s="410"/>
    </row>
    <row r="235" spans="1:12" ht="15" hidden="1">
      <c r="A235" s="548"/>
      <c r="B235" s="549"/>
      <c r="C235" s="549"/>
      <c r="D235" s="549"/>
      <c r="E235" s="549"/>
      <c r="F235" s="549"/>
      <c r="G235" s="549"/>
      <c r="H235" s="479"/>
      <c r="J235" s="410"/>
      <c r="K235" s="410"/>
      <c r="L235" s="410"/>
    </row>
    <row r="236" spans="1:12" ht="15" hidden="1">
      <c r="A236" s="548"/>
      <c r="B236" s="549"/>
      <c r="C236" s="549"/>
      <c r="D236" s="549"/>
      <c r="E236" s="549"/>
      <c r="F236" s="549"/>
      <c r="G236" s="549"/>
      <c r="H236" s="479"/>
      <c r="J236" s="410"/>
      <c r="K236" s="410"/>
      <c r="L236" s="410"/>
    </row>
    <row r="237" spans="1:12" ht="15" hidden="1">
      <c r="A237" s="548"/>
      <c r="B237" s="549"/>
      <c r="C237" s="549"/>
      <c r="D237" s="549"/>
      <c r="E237" s="549"/>
      <c r="F237" s="549"/>
      <c r="G237" s="549"/>
      <c r="H237" s="479"/>
      <c r="J237" s="410"/>
      <c r="K237" s="410"/>
      <c r="L237" s="410"/>
    </row>
    <row r="238" spans="1:12" ht="15" hidden="1">
      <c r="A238" s="548"/>
      <c r="B238" s="549"/>
      <c r="C238" s="549"/>
      <c r="D238" s="549"/>
      <c r="E238" s="549"/>
      <c r="F238" s="549"/>
      <c r="G238" s="549"/>
      <c r="H238" s="479"/>
      <c r="J238" s="410"/>
      <c r="K238" s="410"/>
      <c r="L238" s="410"/>
    </row>
    <row r="239" spans="1:12" ht="15" hidden="1">
      <c r="A239" s="548"/>
      <c r="B239" s="549"/>
      <c r="C239" s="549"/>
      <c r="D239" s="549"/>
      <c r="E239" s="549"/>
      <c r="F239" s="549"/>
      <c r="G239" s="549"/>
      <c r="H239" s="479"/>
      <c r="J239" s="410"/>
      <c r="K239" s="410"/>
      <c r="L239" s="410"/>
    </row>
    <row r="240" spans="1:12" ht="15" hidden="1">
      <c r="A240" s="548"/>
      <c r="B240" s="549"/>
      <c r="C240" s="549"/>
      <c r="D240" s="549"/>
      <c r="E240" s="549"/>
      <c r="F240" s="549"/>
      <c r="G240" s="549"/>
      <c r="H240" s="479"/>
      <c r="J240" s="410"/>
      <c r="K240" s="410"/>
      <c r="L240" s="410"/>
    </row>
    <row r="241" spans="1:12" ht="15" hidden="1">
      <c r="A241" s="550"/>
      <c r="B241" s="549"/>
      <c r="C241" s="549"/>
      <c r="D241" s="549"/>
      <c r="E241" s="549"/>
      <c r="F241" s="549"/>
      <c r="G241" s="549"/>
      <c r="H241" s="479"/>
      <c r="J241" s="410"/>
      <c r="K241" s="410"/>
      <c r="L241" s="410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A204:G209"/>
    <mergeCell ref="G175:G178"/>
    <mergeCell ref="G171:G172"/>
    <mergeCell ref="G182:G183"/>
    <mergeCell ref="J104:L105"/>
    <mergeCell ref="J140:L141"/>
    <mergeCell ref="J189:L195"/>
    <mergeCell ref="E132:F132"/>
    <mergeCell ref="B15:D15"/>
    <mergeCell ref="B59:D59"/>
    <mergeCell ref="B104:F104"/>
    <mergeCell ref="E131:F131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6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M53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6" sqref="C6"/>
    </sheetView>
  </sheetViews>
  <sheetFormatPr defaultColWidth="9.33203125" defaultRowHeight="10.5"/>
  <cols>
    <col min="1" max="1" width="37" style="5" customWidth="1"/>
    <col min="2" max="2" width="9.66015625" style="7" customWidth="1"/>
    <col min="3" max="13" width="12.83203125" style="5" customWidth="1"/>
    <col min="14" max="16384" width="9.33203125" style="5" customWidth="1"/>
  </cols>
  <sheetData>
    <row r="1" spans="1:13" ht="24.75" customHeight="1">
      <c r="A1" s="830" t="s">
        <v>175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164" t="s">
        <v>172</v>
      </c>
      <c r="M1" s="224">
        <v>2008</v>
      </c>
    </row>
    <row r="2" spans="1:13" ht="30" customHeight="1" thickBot="1">
      <c r="A2" s="225"/>
      <c r="B2" s="226"/>
      <c r="C2" s="166"/>
      <c r="D2" s="166"/>
      <c r="E2" s="166"/>
      <c r="F2" s="166"/>
      <c r="G2" s="166"/>
      <c r="H2" s="166"/>
      <c r="I2" s="227"/>
      <c r="J2" s="829"/>
      <c r="K2" s="829"/>
      <c r="L2" s="829"/>
      <c r="M2" s="829"/>
    </row>
    <row r="3" spans="1:13" ht="15" customHeight="1" thickBot="1">
      <c r="A3" s="185"/>
      <c r="B3" s="186"/>
      <c r="C3" s="827" t="s">
        <v>64</v>
      </c>
      <c r="D3" s="827"/>
      <c r="E3" s="827"/>
      <c r="F3" s="827"/>
      <c r="G3" s="827"/>
      <c r="H3" s="827"/>
      <c r="I3" s="827"/>
      <c r="J3" s="827"/>
      <c r="K3" s="827"/>
      <c r="L3" s="827"/>
      <c r="M3" s="828"/>
    </row>
    <row r="4" spans="1:13" ht="23.25" thickTop="1">
      <c r="A4" s="831" t="s">
        <v>91</v>
      </c>
      <c r="B4" s="833" t="s">
        <v>65</v>
      </c>
      <c r="C4" s="22" t="str">
        <f>"Presenti al 31/12/"&amp;M1-1&amp;" (*)"</f>
        <v>Presenti al 31/12/2007 (*)</v>
      </c>
      <c r="D4" s="21"/>
      <c r="E4" s="19" t="s">
        <v>66</v>
      </c>
      <c r="F4" s="20" t="s">
        <v>70</v>
      </c>
      <c r="G4" s="21"/>
      <c r="H4" s="22" t="s">
        <v>82</v>
      </c>
      <c r="I4" s="21"/>
      <c r="J4" s="22" t="s">
        <v>83</v>
      </c>
      <c r="K4" s="21"/>
      <c r="L4" s="22" t="str">
        <f>"Presenti al 31/12/"&amp;M1&amp;" (**)"</f>
        <v>Presenti al 31/12/2008 (**)</v>
      </c>
      <c r="M4" s="128"/>
    </row>
    <row r="5" spans="1:13" ht="12" thickBot="1">
      <c r="A5" s="832"/>
      <c r="B5" s="834"/>
      <c r="C5" s="99" t="s">
        <v>67</v>
      </c>
      <c r="D5" s="100" t="s">
        <v>68</v>
      </c>
      <c r="E5" s="101"/>
      <c r="F5" s="99" t="s">
        <v>67</v>
      </c>
      <c r="G5" s="100" t="s">
        <v>68</v>
      </c>
      <c r="H5" s="99" t="s">
        <v>67</v>
      </c>
      <c r="I5" s="100" t="s">
        <v>68</v>
      </c>
      <c r="J5" s="99" t="s">
        <v>67</v>
      </c>
      <c r="K5" s="100" t="s">
        <v>68</v>
      </c>
      <c r="L5" s="99" t="s">
        <v>67</v>
      </c>
      <c r="M5" s="129" t="s">
        <v>68</v>
      </c>
    </row>
    <row r="6" spans="1:13" ht="12.75" customHeight="1" thickTop="1">
      <c r="A6" s="73" t="s">
        <v>364</v>
      </c>
      <c r="B6" s="160" t="s">
        <v>197</v>
      </c>
      <c r="C6" s="142"/>
      <c r="D6" s="143"/>
      <c r="E6" s="141"/>
      <c r="F6" s="141"/>
      <c r="G6" s="108"/>
      <c r="H6" s="141"/>
      <c r="I6" s="108"/>
      <c r="J6" s="141"/>
      <c r="K6" s="108"/>
      <c r="L6" s="234">
        <f>F6+H6+J6</f>
        <v>0</v>
      </c>
      <c r="M6" s="235">
        <f>G6+I6+K6</f>
        <v>0</v>
      </c>
    </row>
    <row r="7" spans="1:13" ht="12.75" customHeight="1">
      <c r="A7" s="73" t="s">
        <v>365</v>
      </c>
      <c r="B7" s="161" t="s">
        <v>198</v>
      </c>
      <c r="C7" s="142"/>
      <c r="D7" s="143"/>
      <c r="E7" s="141"/>
      <c r="F7" s="141"/>
      <c r="G7" s="108"/>
      <c r="H7" s="141"/>
      <c r="I7" s="108"/>
      <c r="J7" s="141"/>
      <c r="K7" s="108"/>
      <c r="L7" s="234">
        <f aca="true" t="shared" si="0" ref="L7:L40">F7+H7+J7</f>
        <v>0</v>
      </c>
      <c r="M7" s="235">
        <f aca="true" t="shared" si="1" ref="M7:M40">G7+I7+K7</f>
        <v>0</v>
      </c>
    </row>
    <row r="8" spans="1:13" ht="12.75" customHeight="1">
      <c r="A8" s="73" t="s">
        <v>366</v>
      </c>
      <c r="B8" s="161" t="s">
        <v>199</v>
      </c>
      <c r="C8" s="142"/>
      <c r="D8" s="143">
        <v>1</v>
      </c>
      <c r="E8" s="141"/>
      <c r="F8" s="141"/>
      <c r="G8" s="108">
        <v>1</v>
      </c>
      <c r="H8" s="141"/>
      <c r="I8" s="108"/>
      <c r="J8" s="141"/>
      <c r="K8" s="108"/>
      <c r="L8" s="234">
        <f t="shared" si="0"/>
        <v>0</v>
      </c>
      <c r="M8" s="235">
        <f t="shared" si="1"/>
        <v>1</v>
      </c>
    </row>
    <row r="9" spans="1:13" ht="12.75" customHeight="1">
      <c r="A9" s="73" t="s">
        <v>367</v>
      </c>
      <c r="B9" s="161" t="s">
        <v>200</v>
      </c>
      <c r="C9" s="142"/>
      <c r="D9" s="143"/>
      <c r="E9" s="141"/>
      <c r="F9" s="141"/>
      <c r="G9" s="108"/>
      <c r="H9" s="141"/>
      <c r="I9" s="108"/>
      <c r="J9" s="141"/>
      <c r="K9" s="108"/>
      <c r="L9" s="234">
        <f t="shared" si="0"/>
        <v>0</v>
      </c>
      <c r="M9" s="235">
        <f t="shared" si="1"/>
        <v>0</v>
      </c>
    </row>
    <row r="10" spans="1:13" ht="12.75" customHeight="1">
      <c r="A10" s="73" t="s">
        <v>368</v>
      </c>
      <c r="B10" s="161" t="s">
        <v>201</v>
      </c>
      <c r="C10" s="142"/>
      <c r="D10" s="143"/>
      <c r="E10" s="141"/>
      <c r="F10" s="141"/>
      <c r="G10" s="108"/>
      <c r="H10" s="141"/>
      <c r="I10" s="108"/>
      <c r="J10" s="141"/>
      <c r="K10" s="108"/>
      <c r="L10" s="234">
        <f t="shared" si="0"/>
        <v>0</v>
      </c>
      <c r="M10" s="235">
        <f t="shared" si="1"/>
        <v>0</v>
      </c>
    </row>
    <row r="11" spans="1:13" ht="12.75" customHeight="1">
      <c r="A11" s="73" t="s">
        <v>369</v>
      </c>
      <c r="B11" s="161" t="s">
        <v>202</v>
      </c>
      <c r="C11" s="142">
        <v>4</v>
      </c>
      <c r="D11" s="143">
        <v>1</v>
      </c>
      <c r="E11" s="141"/>
      <c r="F11" s="141">
        <v>4</v>
      </c>
      <c r="G11" s="108">
        <v>1</v>
      </c>
      <c r="H11" s="141"/>
      <c r="I11" s="108"/>
      <c r="J11" s="141"/>
      <c r="K11" s="108"/>
      <c r="L11" s="234">
        <f t="shared" si="0"/>
        <v>4</v>
      </c>
      <c r="M11" s="235">
        <f t="shared" si="1"/>
        <v>1</v>
      </c>
    </row>
    <row r="12" spans="1:13" ht="12.75" customHeight="1">
      <c r="A12" s="73" t="s">
        <v>370</v>
      </c>
      <c r="B12" s="161" t="s">
        <v>203</v>
      </c>
      <c r="C12" s="142"/>
      <c r="D12" s="143"/>
      <c r="E12" s="141"/>
      <c r="F12" s="141"/>
      <c r="G12" s="108"/>
      <c r="H12" s="141"/>
      <c r="I12" s="108"/>
      <c r="J12" s="141"/>
      <c r="K12" s="108"/>
      <c r="L12" s="234">
        <f t="shared" si="0"/>
        <v>0</v>
      </c>
      <c r="M12" s="235">
        <f t="shared" si="1"/>
        <v>0</v>
      </c>
    </row>
    <row r="13" spans="1:13" ht="12.75" customHeight="1">
      <c r="A13" s="73" t="s">
        <v>371</v>
      </c>
      <c r="B13" s="161" t="s">
        <v>204</v>
      </c>
      <c r="C13" s="142"/>
      <c r="D13" s="143"/>
      <c r="E13" s="141"/>
      <c r="F13" s="141"/>
      <c r="G13" s="108"/>
      <c r="H13" s="141"/>
      <c r="I13" s="108"/>
      <c r="J13" s="141"/>
      <c r="K13" s="108"/>
      <c r="L13" s="234">
        <f t="shared" si="0"/>
        <v>0</v>
      </c>
      <c r="M13" s="235">
        <f t="shared" si="1"/>
        <v>0</v>
      </c>
    </row>
    <row r="14" spans="1:13" ht="12.75" customHeight="1">
      <c r="A14" s="73" t="s">
        <v>372</v>
      </c>
      <c r="B14" s="161" t="s">
        <v>205</v>
      </c>
      <c r="C14" s="142"/>
      <c r="D14" s="143"/>
      <c r="E14" s="141"/>
      <c r="F14" s="141"/>
      <c r="G14" s="108"/>
      <c r="H14" s="141"/>
      <c r="I14" s="108"/>
      <c r="J14" s="141"/>
      <c r="K14" s="108"/>
      <c r="L14" s="234">
        <f t="shared" si="0"/>
        <v>0</v>
      </c>
      <c r="M14" s="235">
        <f t="shared" si="1"/>
        <v>0</v>
      </c>
    </row>
    <row r="15" spans="1:13" ht="12.75" customHeight="1">
      <c r="A15" s="73" t="s">
        <v>373</v>
      </c>
      <c r="B15" s="161" t="s">
        <v>206</v>
      </c>
      <c r="C15" s="142">
        <v>1</v>
      </c>
      <c r="D15" s="143">
        <v>1</v>
      </c>
      <c r="E15" s="141"/>
      <c r="F15" s="141">
        <v>1</v>
      </c>
      <c r="G15" s="108">
        <v>1</v>
      </c>
      <c r="H15" s="141"/>
      <c r="I15" s="108"/>
      <c r="J15" s="141"/>
      <c r="K15" s="108"/>
      <c r="L15" s="234">
        <f t="shared" si="0"/>
        <v>1</v>
      </c>
      <c r="M15" s="235">
        <f t="shared" si="1"/>
        <v>1</v>
      </c>
    </row>
    <row r="16" spans="1:13" ht="12.75" customHeight="1">
      <c r="A16" s="73" t="s">
        <v>374</v>
      </c>
      <c r="B16" s="161" t="s">
        <v>132</v>
      </c>
      <c r="C16" s="142"/>
      <c r="D16" s="143"/>
      <c r="E16" s="141"/>
      <c r="F16" s="141"/>
      <c r="G16" s="108"/>
      <c r="H16" s="141"/>
      <c r="I16" s="108"/>
      <c r="J16" s="141"/>
      <c r="K16" s="108"/>
      <c r="L16" s="234">
        <f t="shared" si="0"/>
        <v>0</v>
      </c>
      <c r="M16" s="235">
        <f t="shared" si="1"/>
        <v>0</v>
      </c>
    </row>
    <row r="17" spans="1:13" ht="12.75" customHeight="1">
      <c r="A17" s="73" t="s">
        <v>375</v>
      </c>
      <c r="B17" s="161" t="s">
        <v>207</v>
      </c>
      <c r="C17" s="142"/>
      <c r="D17" s="143"/>
      <c r="E17" s="141"/>
      <c r="F17" s="141"/>
      <c r="G17" s="108"/>
      <c r="H17" s="141"/>
      <c r="I17" s="108"/>
      <c r="J17" s="141"/>
      <c r="K17" s="108"/>
      <c r="L17" s="234">
        <f t="shared" si="0"/>
        <v>0</v>
      </c>
      <c r="M17" s="235">
        <f t="shared" si="1"/>
        <v>0</v>
      </c>
    </row>
    <row r="18" spans="1:13" ht="12.75" customHeight="1">
      <c r="A18" s="73" t="s">
        <v>376</v>
      </c>
      <c r="B18" s="161" t="s">
        <v>208</v>
      </c>
      <c r="C18" s="142"/>
      <c r="D18" s="143">
        <v>2</v>
      </c>
      <c r="E18" s="141"/>
      <c r="F18" s="141"/>
      <c r="G18" s="108">
        <v>2</v>
      </c>
      <c r="H18" s="141"/>
      <c r="I18" s="108"/>
      <c r="J18" s="141"/>
      <c r="K18" s="108"/>
      <c r="L18" s="234">
        <f t="shared" si="0"/>
        <v>0</v>
      </c>
      <c r="M18" s="235">
        <f t="shared" si="1"/>
        <v>2</v>
      </c>
    </row>
    <row r="19" spans="1:13" ht="12.75" customHeight="1">
      <c r="A19" s="73" t="s">
        <v>377</v>
      </c>
      <c r="B19" s="161" t="s">
        <v>209</v>
      </c>
      <c r="C19" s="142">
        <v>1</v>
      </c>
      <c r="D19" s="144"/>
      <c r="E19" s="141"/>
      <c r="F19" s="141">
        <v>1</v>
      </c>
      <c r="G19" s="108"/>
      <c r="H19" s="141"/>
      <c r="I19" s="108"/>
      <c r="J19" s="141"/>
      <c r="K19" s="112"/>
      <c r="L19" s="234">
        <f t="shared" si="0"/>
        <v>1</v>
      </c>
      <c r="M19" s="235">
        <f t="shared" si="1"/>
        <v>0</v>
      </c>
    </row>
    <row r="20" spans="1:13" ht="12.75" customHeight="1">
      <c r="A20" s="73" t="s">
        <v>378</v>
      </c>
      <c r="B20" s="161" t="s">
        <v>177</v>
      </c>
      <c r="C20" s="142">
        <v>5</v>
      </c>
      <c r="D20" s="143">
        <v>4</v>
      </c>
      <c r="E20" s="141"/>
      <c r="F20" s="141">
        <v>5</v>
      </c>
      <c r="G20" s="108">
        <v>4</v>
      </c>
      <c r="H20" s="141"/>
      <c r="I20" s="108"/>
      <c r="J20" s="141"/>
      <c r="K20" s="108"/>
      <c r="L20" s="234">
        <f t="shared" si="0"/>
        <v>5</v>
      </c>
      <c r="M20" s="235">
        <f t="shared" si="1"/>
        <v>4</v>
      </c>
    </row>
    <row r="21" spans="1:13" ht="12.75" customHeight="1">
      <c r="A21" s="73" t="s">
        <v>379</v>
      </c>
      <c r="B21" s="162" t="s">
        <v>178</v>
      </c>
      <c r="C21" s="142"/>
      <c r="D21" s="143"/>
      <c r="E21" s="141"/>
      <c r="F21" s="141">
        <v>1</v>
      </c>
      <c r="G21" s="108">
        <v>1</v>
      </c>
      <c r="H21" s="141"/>
      <c r="I21" s="108"/>
      <c r="J21" s="141"/>
      <c r="K21" s="108"/>
      <c r="L21" s="234">
        <f t="shared" si="0"/>
        <v>1</v>
      </c>
      <c r="M21" s="235">
        <f t="shared" si="1"/>
        <v>1</v>
      </c>
    </row>
    <row r="22" spans="1:13" ht="12.75" customHeight="1">
      <c r="A22" s="73" t="s">
        <v>380</v>
      </c>
      <c r="B22" s="162" t="s">
        <v>133</v>
      </c>
      <c r="C22" s="142"/>
      <c r="D22" s="143"/>
      <c r="E22" s="141"/>
      <c r="F22" s="141"/>
      <c r="G22" s="108"/>
      <c r="H22" s="141"/>
      <c r="I22" s="108"/>
      <c r="J22" s="141"/>
      <c r="K22" s="108"/>
      <c r="L22" s="234">
        <f t="shared" si="0"/>
        <v>0</v>
      </c>
      <c r="M22" s="235">
        <f t="shared" si="1"/>
        <v>0</v>
      </c>
    </row>
    <row r="23" spans="1:13" ht="12.75" customHeight="1">
      <c r="A23" s="73" t="s">
        <v>381</v>
      </c>
      <c r="B23" s="162" t="s">
        <v>134</v>
      </c>
      <c r="C23" s="142">
        <v>6</v>
      </c>
      <c r="D23" s="143"/>
      <c r="E23" s="141"/>
      <c r="F23" s="141">
        <v>6</v>
      </c>
      <c r="G23" s="108"/>
      <c r="H23" s="141"/>
      <c r="I23" s="108"/>
      <c r="J23" s="141"/>
      <c r="K23" s="108"/>
      <c r="L23" s="234">
        <f t="shared" si="0"/>
        <v>6</v>
      </c>
      <c r="M23" s="235">
        <f t="shared" si="1"/>
        <v>0</v>
      </c>
    </row>
    <row r="24" spans="1:13" ht="12.75" customHeight="1">
      <c r="A24" s="73" t="s">
        <v>382</v>
      </c>
      <c r="B24" s="162" t="s">
        <v>179</v>
      </c>
      <c r="C24" s="142"/>
      <c r="D24" s="143"/>
      <c r="E24" s="141"/>
      <c r="F24" s="141"/>
      <c r="G24" s="108"/>
      <c r="H24" s="141"/>
      <c r="I24" s="108"/>
      <c r="J24" s="141"/>
      <c r="K24" s="108"/>
      <c r="L24" s="234">
        <f t="shared" si="0"/>
        <v>0</v>
      </c>
      <c r="M24" s="235">
        <f t="shared" si="1"/>
        <v>0</v>
      </c>
    </row>
    <row r="25" spans="1:13" ht="12.75" customHeight="1">
      <c r="A25" s="73" t="s">
        <v>383</v>
      </c>
      <c r="B25" s="161" t="s">
        <v>135</v>
      </c>
      <c r="C25" s="142">
        <v>8</v>
      </c>
      <c r="D25" s="143">
        <v>6</v>
      </c>
      <c r="E25" s="141"/>
      <c r="F25" s="141">
        <v>7</v>
      </c>
      <c r="G25" s="108">
        <v>6</v>
      </c>
      <c r="H25" s="141"/>
      <c r="I25" s="108"/>
      <c r="J25" s="141"/>
      <c r="K25" s="108"/>
      <c r="L25" s="234">
        <f t="shared" si="0"/>
        <v>7</v>
      </c>
      <c r="M25" s="235">
        <f t="shared" si="1"/>
        <v>6</v>
      </c>
    </row>
    <row r="26" spans="1:13" ht="12.75" customHeight="1">
      <c r="A26" s="73" t="s">
        <v>384</v>
      </c>
      <c r="B26" s="161" t="s">
        <v>136</v>
      </c>
      <c r="C26" s="142">
        <v>32</v>
      </c>
      <c r="D26" s="143">
        <v>3</v>
      </c>
      <c r="E26" s="141"/>
      <c r="F26" s="141">
        <v>32</v>
      </c>
      <c r="G26" s="108">
        <v>3</v>
      </c>
      <c r="H26" s="141"/>
      <c r="I26" s="108"/>
      <c r="J26" s="141"/>
      <c r="K26" s="108"/>
      <c r="L26" s="234">
        <f t="shared" si="0"/>
        <v>32</v>
      </c>
      <c r="M26" s="235">
        <f t="shared" si="1"/>
        <v>3</v>
      </c>
    </row>
    <row r="27" spans="1:13" ht="12.75" customHeight="1">
      <c r="A27" s="23" t="s">
        <v>385</v>
      </c>
      <c r="B27" s="161" t="s">
        <v>137</v>
      </c>
      <c r="C27" s="142"/>
      <c r="D27" s="143"/>
      <c r="E27" s="141"/>
      <c r="F27" s="141"/>
      <c r="G27" s="108"/>
      <c r="H27" s="141"/>
      <c r="I27" s="108"/>
      <c r="J27" s="141"/>
      <c r="K27" s="108"/>
      <c r="L27" s="234">
        <f t="shared" si="0"/>
        <v>0</v>
      </c>
      <c r="M27" s="235">
        <f t="shared" si="1"/>
        <v>0</v>
      </c>
    </row>
    <row r="28" spans="1:13" ht="12.75" customHeight="1">
      <c r="A28" s="73" t="s">
        <v>386</v>
      </c>
      <c r="B28" s="162" t="s">
        <v>138</v>
      </c>
      <c r="C28" s="142"/>
      <c r="D28" s="143"/>
      <c r="E28" s="141"/>
      <c r="F28" s="141"/>
      <c r="G28" s="108"/>
      <c r="H28" s="141"/>
      <c r="I28" s="108"/>
      <c r="J28" s="141"/>
      <c r="K28" s="108"/>
      <c r="L28" s="234">
        <f t="shared" si="0"/>
        <v>0</v>
      </c>
      <c r="M28" s="235">
        <f t="shared" si="1"/>
        <v>0</v>
      </c>
    </row>
    <row r="29" spans="1:13" ht="12.75" customHeight="1">
      <c r="A29" s="73" t="s">
        <v>387</v>
      </c>
      <c r="B29" s="162" t="s">
        <v>180</v>
      </c>
      <c r="C29" s="142"/>
      <c r="D29" s="143"/>
      <c r="E29" s="141"/>
      <c r="F29" s="141">
        <v>1</v>
      </c>
      <c r="G29" s="108"/>
      <c r="H29" s="141"/>
      <c r="I29" s="108"/>
      <c r="J29" s="141"/>
      <c r="K29" s="108"/>
      <c r="L29" s="234">
        <f t="shared" si="0"/>
        <v>1</v>
      </c>
      <c r="M29" s="235">
        <f t="shared" si="1"/>
        <v>0</v>
      </c>
    </row>
    <row r="30" spans="1:13" ht="12.75" customHeight="1">
      <c r="A30" s="73" t="s">
        <v>388</v>
      </c>
      <c r="B30" s="161" t="s">
        <v>181</v>
      </c>
      <c r="C30" s="142">
        <v>6</v>
      </c>
      <c r="D30" s="143">
        <v>7</v>
      </c>
      <c r="E30" s="141"/>
      <c r="F30" s="141">
        <v>6</v>
      </c>
      <c r="G30" s="108">
        <v>7</v>
      </c>
      <c r="H30" s="141"/>
      <c r="I30" s="108"/>
      <c r="J30" s="141"/>
      <c r="K30" s="108"/>
      <c r="L30" s="234">
        <f t="shared" si="0"/>
        <v>6</v>
      </c>
      <c r="M30" s="235">
        <f t="shared" si="1"/>
        <v>7</v>
      </c>
    </row>
    <row r="31" spans="1:13" ht="12.75" customHeight="1">
      <c r="A31" s="73" t="s">
        <v>389</v>
      </c>
      <c r="B31" s="161" t="s">
        <v>182</v>
      </c>
      <c r="C31" s="142"/>
      <c r="D31" s="143"/>
      <c r="E31" s="141"/>
      <c r="F31" s="141"/>
      <c r="G31" s="108"/>
      <c r="H31" s="141"/>
      <c r="I31" s="108"/>
      <c r="J31" s="141"/>
      <c r="K31" s="108"/>
      <c r="L31" s="234">
        <f t="shared" si="0"/>
        <v>0</v>
      </c>
      <c r="M31" s="235">
        <f t="shared" si="1"/>
        <v>0</v>
      </c>
    </row>
    <row r="32" spans="1:13" ht="12.75" customHeight="1">
      <c r="A32" s="73" t="s">
        <v>390</v>
      </c>
      <c r="B32" s="161" t="s">
        <v>183</v>
      </c>
      <c r="C32" s="142">
        <v>16</v>
      </c>
      <c r="D32" s="143">
        <v>9</v>
      </c>
      <c r="E32" s="141"/>
      <c r="F32" s="141">
        <v>16</v>
      </c>
      <c r="G32" s="108">
        <v>9</v>
      </c>
      <c r="H32" s="141"/>
      <c r="I32" s="108"/>
      <c r="J32" s="141"/>
      <c r="K32" s="108"/>
      <c r="L32" s="234">
        <f t="shared" si="0"/>
        <v>16</v>
      </c>
      <c r="M32" s="235">
        <f t="shared" si="1"/>
        <v>9</v>
      </c>
    </row>
    <row r="33" spans="1:13" ht="12.75" customHeight="1">
      <c r="A33" s="73" t="s">
        <v>391</v>
      </c>
      <c r="B33" s="161" t="s">
        <v>184</v>
      </c>
      <c r="C33" s="142"/>
      <c r="D33" s="143"/>
      <c r="E33" s="141"/>
      <c r="F33" s="141"/>
      <c r="G33" s="108"/>
      <c r="H33" s="141"/>
      <c r="I33" s="108"/>
      <c r="J33" s="141"/>
      <c r="K33" s="108"/>
      <c r="L33" s="234">
        <f t="shared" si="0"/>
        <v>0</v>
      </c>
      <c r="M33" s="235">
        <f t="shared" si="1"/>
        <v>0</v>
      </c>
    </row>
    <row r="34" spans="1:13" ht="12.75" customHeight="1">
      <c r="A34" s="73" t="s">
        <v>392</v>
      </c>
      <c r="B34" s="161" t="s">
        <v>185</v>
      </c>
      <c r="C34" s="142"/>
      <c r="D34" s="143"/>
      <c r="E34" s="141"/>
      <c r="F34" s="141"/>
      <c r="G34" s="108"/>
      <c r="H34" s="141"/>
      <c r="I34" s="108"/>
      <c r="J34" s="141"/>
      <c r="K34" s="108"/>
      <c r="L34" s="234">
        <f t="shared" si="0"/>
        <v>0</v>
      </c>
      <c r="M34" s="235">
        <f t="shared" si="1"/>
        <v>0</v>
      </c>
    </row>
    <row r="35" spans="1:13" ht="12.75" customHeight="1">
      <c r="A35" s="73" t="s">
        <v>393</v>
      </c>
      <c r="B35" s="162" t="s">
        <v>186</v>
      </c>
      <c r="C35" s="142">
        <v>2</v>
      </c>
      <c r="D35" s="143"/>
      <c r="E35" s="141"/>
      <c r="F35" s="141">
        <v>2</v>
      </c>
      <c r="G35" s="108"/>
      <c r="H35" s="141"/>
      <c r="I35" s="108"/>
      <c r="J35" s="141"/>
      <c r="K35" s="108"/>
      <c r="L35" s="234">
        <f t="shared" si="0"/>
        <v>2</v>
      </c>
      <c r="M35" s="235">
        <f t="shared" si="1"/>
        <v>0</v>
      </c>
    </row>
    <row r="36" spans="1:13" ht="12.75" customHeight="1">
      <c r="A36" s="73" t="s">
        <v>394</v>
      </c>
      <c r="B36" s="162" t="s">
        <v>187</v>
      </c>
      <c r="C36" s="142"/>
      <c r="D36" s="143"/>
      <c r="E36" s="141"/>
      <c r="F36" s="141"/>
      <c r="G36" s="108"/>
      <c r="H36" s="141"/>
      <c r="I36" s="108"/>
      <c r="J36" s="141"/>
      <c r="K36" s="108"/>
      <c r="L36" s="234">
        <f t="shared" si="0"/>
        <v>0</v>
      </c>
      <c r="M36" s="235">
        <f t="shared" si="1"/>
        <v>0</v>
      </c>
    </row>
    <row r="37" spans="1:13" ht="12.75" customHeight="1">
      <c r="A37" s="73" t="s">
        <v>395</v>
      </c>
      <c r="B37" s="161" t="s">
        <v>188</v>
      </c>
      <c r="C37" s="142">
        <v>2</v>
      </c>
      <c r="D37" s="143"/>
      <c r="E37" s="141"/>
      <c r="F37" s="141">
        <v>2</v>
      </c>
      <c r="G37" s="108"/>
      <c r="H37" s="141"/>
      <c r="I37" s="108"/>
      <c r="J37" s="141"/>
      <c r="K37" s="108"/>
      <c r="L37" s="234">
        <f t="shared" si="0"/>
        <v>2</v>
      </c>
      <c r="M37" s="235">
        <f t="shared" si="1"/>
        <v>0</v>
      </c>
    </row>
    <row r="38" spans="1:13" ht="12.75" customHeight="1">
      <c r="A38" s="73" t="s">
        <v>396</v>
      </c>
      <c r="B38" s="161" t="s">
        <v>189</v>
      </c>
      <c r="C38" s="142"/>
      <c r="D38" s="143"/>
      <c r="E38" s="141"/>
      <c r="F38" s="141"/>
      <c r="G38" s="108"/>
      <c r="H38" s="141"/>
      <c r="I38" s="108"/>
      <c r="J38" s="141"/>
      <c r="K38" s="108"/>
      <c r="L38" s="234">
        <f t="shared" si="0"/>
        <v>0</v>
      </c>
      <c r="M38" s="235">
        <f t="shared" si="1"/>
        <v>0</v>
      </c>
    </row>
    <row r="39" spans="1:13" ht="12.75" customHeight="1">
      <c r="A39" s="73" t="s">
        <v>397</v>
      </c>
      <c r="B39" s="161" t="s">
        <v>139</v>
      </c>
      <c r="C39" s="142"/>
      <c r="D39" s="143"/>
      <c r="E39" s="141"/>
      <c r="F39" s="141"/>
      <c r="G39" s="108"/>
      <c r="H39" s="141"/>
      <c r="I39" s="108"/>
      <c r="J39" s="141"/>
      <c r="K39" s="108"/>
      <c r="L39" s="234">
        <f t="shared" si="0"/>
        <v>0</v>
      </c>
      <c r="M39" s="235">
        <f t="shared" si="1"/>
        <v>0</v>
      </c>
    </row>
    <row r="40" spans="1:13" ht="12.75" customHeight="1">
      <c r="A40" s="73" t="s">
        <v>398</v>
      </c>
      <c r="B40" s="161" t="s">
        <v>140</v>
      </c>
      <c r="C40" s="142"/>
      <c r="D40" s="143"/>
      <c r="E40" s="141"/>
      <c r="F40" s="141"/>
      <c r="G40" s="108"/>
      <c r="H40" s="141"/>
      <c r="I40" s="108"/>
      <c r="J40" s="141"/>
      <c r="K40" s="108"/>
      <c r="L40" s="234">
        <f t="shared" si="0"/>
        <v>0</v>
      </c>
      <c r="M40" s="235">
        <f t="shared" si="1"/>
        <v>0</v>
      </c>
    </row>
    <row r="41" spans="1:13" ht="12.75" customHeight="1">
      <c r="A41" s="73" t="s">
        <v>399</v>
      </c>
      <c r="B41" s="161" t="s">
        <v>190</v>
      </c>
      <c r="C41" s="142"/>
      <c r="D41" s="143"/>
      <c r="E41" s="141"/>
      <c r="F41" s="141"/>
      <c r="G41" s="108"/>
      <c r="H41" s="141"/>
      <c r="I41" s="108"/>
      <c r="J41" s="141"/>
      <c r="K41" s="108"/>
      <c r="L41" s="234">
        <f aca="true" t="shared" si="2" ref="L41:L48">F41+H41+J41</f>
        <v>0</v>
      </c>
      <c r="M41" s="235">
        <f aca="true" t="shared" si="3" ref="M41:M48">G41+I41+K41</f>
        <v>0</v>
      </c>
    </row>
    <row r="42" spans="1:13" ht="12.75" customHeight="1">
      <c r="A42" s="73" t="s">
        <v>400</v>
      </c>
      <c r="B42" s="162" t="s">
        <v>191</v>
      </c>
      <c r="C42" s="142">
        <v>9</v>
      </c>
      <c r="D42" s="143">
        <v>1</v>
      </c>
      <c r="E42" s="141"/>
      <c r="F42" s="141">
        <v>9</v>
      </c>
      <c r="G42" s="108">
        <v>1</v>
      </c>
      <c r="H42" s="141"/>
      <c r="I42" s="108"/>
      <c r="J42" s="141"/>
      <c r="K42" s="108"/>
      <c r="L42" s="234">
        <f t="shared" si="2"/>
        <v>9</v>
      </c>
      <c r="M42" s="235">
        <f t="shared" si="3"/>
        <v>1</v>
      </c>
    </row>
    <row r="43" spans="1:13" ht="12.75" customHeight="1">
      <c r="A43" s="73" t="s">
        <v>401</v>
      </c>
      <c r="B43" s="162" t="s">
        <v>192</v>
      </c>
      <c r="C43" s="142">
        <v>28</v>
      </c>
      <c r="D43" s="143">
        <v>1</v>
      </c>
      <c r="E43" s="141"/>
      <c r="F43" s="141">
        <v>26</v>
      </c>
      <c r="G43" s="108">
        <v>2</v>
      </c>
      <c r="H43" s="141"/>
      <c r="I43" s="108"/>
      <c r="J43" s="141"/>
      <c r="K43" s="108"/>
      <c r="L43" s="234">
        <f t="shared" si="2"/>
        <v>26</v>
      </c>
      <c r="M43" s="235">
        <f t="shared" si="3"/>
        <v>2</v>
      </c>
    </row>
    <row r="44" spans="1:13" ht="12.75" customHeight="1">
      <c r="A44" s="73" t="s">
        <v>402</v>
      </c>
      <c r="B44" s="161" t="s">
        <v>193</v>
      </c>
      <c r="C44" s="142">
        <v>2</v>
      </c>
      <c r="D44" s="143"/>
      <c r="E44" s="141"/>
      <c r="F44" s="141">
        <v>2</v>
      </c>
      <c r="G44" s="108"/>
      <c r="H44" s="141"/>
      <c r="I44" s="108"/>
      <c r="J44" s="141"/>
      <c r="K44" s="108"/>
      <c r="L44" s="234">
        <f t="shared" si="2"/>
        <v>2</v>
      </c>
      <c r="M44" s="235">
        <f t="shared" si="3"/>
        <v>0</v>
      </c>
    </row>
    <row r="45" spans="1:13" ht="12.75" customHeight="1">
      <c r="A45" s="73" t="s">
        <v>403</v>
      </c>
      <c r="B45" s="161" t="s">
        <v>194</v>
      </c>
      <c r="C45" s="142"/>
      <c r="D45" s="143"/>
      <c r="E45" s="141"/>
      <c r="F45" s="141"/>
      <c r="G45" s="108"/>
      <c r="H45" s="141"/>
      <c r="I45" s="108"/>
      <c r="J45" s="141"/>
      <c r="K45" s="108"/>
      <c r="L45" s="234">
        <f t="shared" si="2"/>
        <v>0</v>
      </c>
      <c r="M45" s="235">
        <f t="shared" si="3"/>
        <v>0</v>
      </c>
    </row>
    <row r="46" spans="1:13" ht="12.75" customHeight="1">
      <c r="A46" s="73" t="s">
        <v>404</v>
      </c>
      <c r="B46" s="163" t="s">
        <v>195</v>
      </c>
      <c r="C46" s="142"/>
      <c r="D46" s="143"/>
      <c r="E46" s="141"/>
      <c r="F46" s="141"/>
      <c r="G46" s="108"/>
      <c r="H46" s="141"/>
      <c r="I46" s="108"/>
      <c r="J46" s="141"/>
      <c r="K46" s="108"/>
      <c r="L46" s="234">
        <f t="shared" si="2"/>
        <v>0</v>
      </c>
      <c r="M46" s="235">
        <f t="shared" si="3"/>
        <v>0</v>
      </c>
    </row>
    <row r="47" spans="1:13" ht="12.75" customHeight="1">
      <c r="A47" s="73" t="s">
        <v>405</v>
      </c>
      <c r="B47" s="163" t="s">
        <v>141</v>
      </c>
      <c r="C47" s="142"/>
      <c r="D47" s="143"/>
      <c r="E47" s="141"/>
      <c r="F47" s="141"/>
      <c r="G47" s="108"/>
      <c r="H47" s="141"/>
      <c r="I47" s="108"/>
      <c r="J47" s="141"/>
      <c r="K47" s="108"/>
      <c r="L47" s="234">
        <f t="shared" si="2"/>
        <v>0</v>
      </c>
      <c r="M47" s="235">
        <f t="shared" si="3"/>
        <v>0</v>
      </c>
    </row>
    <row r="48" spans="1:13" ht="12.75" customHeight="1" thickBot="1">
      <c r="A48" s="73" t="s">
        <v>406</v>
      </c>
      <c r="B48" s="163" t="s">
        <v>196</v>
      </c>
      <c r="C48" s="142"/>
      <c r="D48" s="143"/>
      <c r="E48" s="141"/>
      <c r="F48" s="141"/>
      <c r="G48" s="108"/>
      <c r="H48" s="141"/>
      <c r="I48" s="108"/>
      <c r="J48" s="141"/>
      <c r="K48" s="108"/>
      <c r="L48" s="234">
        <f t="shared" si="2"/>
        <v>0</v>
      </c>
      <c r="M48" s="235">
        <f t="shared" si="3"/>
        <v>0</v>
      </c>
    </row>
    <row r="49" spans="1:13" ht="15.75" customHeight="1" thickBot="1" thickTop="1">
      <c r="A49" s="127" t="s">
        <v>69</v>
      </c>
      <c r="B49" s="16"/>
      <c r="C49" s="236">
        <f aca="true" t="shared" si="4" ref="C49:M49">SUM(C6:C48)</f>
        <v>122</v>
      </c>
      <c r="D49" s="237">
        <f t="shared" si="4"/>
        <v>36</v>
      </c>
      <c r="E49" s="236">
        <f t="shared" si="4"/>
        <v>0</v>
      </c>
      <c r="F49" s="236">
        <f t="shared" si="4"/>
        <v>121</v>
      </c>
      <c r="G49" s="237">
        <f t="shared" si="4"/>
        <v>38</v>
      </c>
      <c r="H49" s="236">
        <f t="shared" si="4"/>
        <v>0</v>
      </c>
      <c r="I49" s="237">
        <f t="shared" si="4"/>
        <v>0</v>
      </c>
      <c r="J49" s="236">
        <f t="shared" si="4"/>
        <v>0</v>
      </c>
      <c r="K49" s="237">
        <f t="shared" si="4"/>
        <v>0</v>
      </c>
      <c r="L49" s="236">
        <f t="shared" si="4"/>
        <v>121</v>
      </c>
      <c r="M49" s="238">
        <f t="shared" si="4"/>
        <v>38</v>
      </c>
    </row>
    <row r="50" ht="18.75" customHeight="1">
      <c r="A50" s="25" t="s">
        <v>99</v>
      </c>
    </row>
    <row r="51" ht="11.25">
      <c r="A51" s="25" t="s">
        <v>244</v>
      </c>
    </row>
    <row r="52" ht="11.25">
      <c r="A52" s="145" t="str">
        <f>"(*) inserire i dati comunicati nella tab.1 (colonna presenti al 31/12/"&amp;M1-1&amp;") della rilevazione dell'anno precedente"</f>
        <v>(*) inserire i dati comunicati nella tab.1 (colonna presenti al 31/12/2007) della rilevazione dell'anno precedente</v>
      </c>
    </row>
    <row r="53" ht="11.25">
      <c r="A53" s="5" t="s">
        <v>96</v>
      </c>
    </row>
  </sheetData>
  <sheetProtection password="EA98" sheet="1" objects="1" scenarios="1" formatColumns="0" selectLockedCells="1"/>
  <mergeCells count="5">
    <mergeCell ref="C3:M3"/>
    <mergeCell ref="J2:M2"/>
    <mergeCell ref="A1:K1"/>
    <mergeCell ref="A4:A5"/>
    <mergeCell ref="B4:B5"/>
  </mergeCells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A1:P14"/>
  <sheetViews>
    <sheetView showGridLines="0" zoomScalePageLayoutView="0" workbookViewId="0" topLeftCell="A1">
      <selection activeCell="C6" sqref="C6"/>
    </sheetView>
  </sheetViews>
  <sheetFormatPr defaultColWidth="9.33203125" defaultRowHeight="10.5"/>
  <cols>
    <col min="1" max="1" width="33" style="5" customWidth="1"/>
    <col min="2" max="2" width="13.33203125" style="7" customWidth="1"/>
    <col min="3" max="8" width="11.16015625" style="5" customWidth="1"/>
    <col min="9" max="16" width="10.83203125" style="5" customWidth="1"/>
    <col min="17" max="16384" width="9.33203125" style="5" customWidth="1"/>
  </cols>
  <sheetData>
    <row r="1" spans="1:13" ht="43.5" customHeight="1">
      <c r="A1" s="830" t="str">
        <f>'t1'!A1</f>
        <v>COMPARTO REGIONI ED AUTONOMIE LOCALI</v>
      </c>
      <c r="B1" s="830"/>
      <c r="C1" s="830"/>
      <c r="D1" s="830"/>
      <c r="E1" s="830"/>
      <c r="F1" s="830"/>
      <c r="G1" s="830"/>
      <c r="H1" s="830"/>
      <c r="I1" s="830"/>
      <c r="J1" s="830"/>
      <c r="K1" s="3"/>
      <c r="L1" s="140"/>
      <c r="M1"/>
    </row>
    <row r="2" spans="1:12" ht="30" customHeight="1" thickBot="1">
      <c r="A2" s="6"/>
      <c r="G2" s="835"/>
      <c r="H2" s="835"/>
      <c r="I2" s="835"/>
      <c r="J2" s="835"/>
      <c r="K2" s="835"/>
      <c r="L2" s="835"/>
    </row>
    <row r="3" spans="1:16" ht="24.75" customHeight="1" thickBot="1">
      <c r="A3" s="12"/>
      <c r="B3" s="13"/>
      <c r="C3" s="50" t="s">
        <v>105</v>
      </c>
      <c r="D3" s="14"/>
      <c r="E3" s="14"/>
      <c r="F3" s="14"/>
      <c r="G3" s="14"/>
      <c r="H3" s="14"/>
      <c r="I3" s="14"/>
      <c r="J3" s="14"/>
      <c r="K3" s="14"/>
      <c r="L3" s="47"/>
      <c r="M3" s="115"/>
      <c r="N3" s="115"/>
      <c r="O3" s="115"/>
      <c r="P3" s="116"/>
    </row>
    <row r="4" spans="1:16" ht="52.5" customHeight="1" thickTop="1">
      <c r="A4" s="51" t="s">
        <v>78</v>
      </c>
      <c r="B4" s="52" t="s">
        <v>65</v>
      </c>
      <c r="C4" s="19" t="s">
        <v>84</v>
      </c>
      <c r="D4" s="53"/>
      <c r="E4" s="19" t="s">
        <v>85</v>
      </c>
      <c r="F4" s="53"/>
      <c r="G4" s="19" t="s">
        <v>33</v>
      </c>
      <c r="H4" s="53"/>
      <c r="I4" s="19" t="s">
        <v>86</v>
      </c>
      <c r="J4" s="53"/>
      <c r="K4" s="19" t="s">
        <v>351</v>
      </c>
      <c r="L4" s="136"/>
      <c r="M4" s="19" t="s">
        <v>350</v>
      </c>
      <c r="N4" s="136"/>
      <c r="O4" s="19" t="s">
        <v>352</v>
      </c>
      <c r="P4" s="136"/>
    </row>
    <row r="5" spans="1:16" ht="20.25" customHeight="1" thickBot="1">
      <c r="A5" s="15"/>
      <c r="B5" s="18"/>
      <c r="C5" s="292" t="s">
        <v>67</v>
      </c>
      <c r="D5" s="293" t="s">
        <v>68</v>
      </c>
      <c r="E5" s="292" t="s">
        <v>67</v>
      </c>
      <c r="F5" s="293" t="s">
        <v>68</v>
      </c>
      <c r="G5" s="292" t="s">
        <v>67</v>
      </c>
      <c r="H5" s="293" t="s">
        <v>68</v>
      </c>
      <c r="I5" s="292" t="s">
        <v>67</v>
      </c>
      <c r="J5" s="293" t="s">
        <v>68</v>
      </c>
      <c r="K5" s="292" t="s">
        <v>67</v>
      </c>
      <c r="L5" s="294" t="s">
        <v>68</v>
      </c>
      <c r="M5" s="292" t="s">
        <v>67</v>
      </c>
      <c r="N5" s="294" t="s">
        <v>68</v>
      </c>
      <c r="O5" s="292" t="s">
        <v>67</v>
      </c>
      <c r="P5" s="294" t="s">
        <v>68</v>
      </c>
    </row>
    <row r="6" spans="1:16" ht="20.25" customHeight="1" thickTop="1">
      <c r="A6" s="256" t="s">
        <v>142</v>
      </c>
      <c r="B6" s="257" t="s">
        <v>143</v>
      </c>
      <c r="C6" s="295">
        <v>0.14</v>
      </c>
      <c r="D6" s="289">
        <v>0.17</v>
      </c>
      <c r="E6" s="295"/>
      <c r="F6" s="289"/>
      <c r="G6" s="295"/>
      <c r="H6" s="289"/>
      <c r="I6" s="295"/>
      <c r="J6" s="289"/>
      <c r="K6" s="295"/>
      <c r="L6" s="290"/>
      <c r="M6" s="295"/>
      <c r="N6" s="290"/>
      <c r="O6" s="295"/>
      <c r="P6" s="290"/>
    </row>
    <row r="7" spans="1:16" ht="20.25" customHeight="1">
      <c r="A7" s="256" t="s">
        <v>144</v>
      </c>
      <c r="B7" s="258" t="s">
        <v>145</v>
      </c>
      <c r="C7" s="285">
        <v>1.05</v>
      </c>
      <c r="D7" s="286">
        <v>0.92</v>
      </c>
      <c r="E7" s="285"/>
      <c r="F7" s="286"/>
      <c r="G7" s="285"/>
      <c r="H7" s="286"/>
      <c r="I7" s="285"/>
      <c r="J7" s="286"/>
      <c r="K7" s="285"/>
      <c r="L7" s="287"/>
      <c r="M7" s="285"/>
      <c r="N7" s="287"/>
      <c r="O7" s="285"/>
      <c r="P7" s="287"/>
    </row>
    <row r="8" spans="1:16" ht="20.25" customHeight="1">
      <c r="A8" s="256" t="s">
        <v>146</v>
      </c>
      <c r="B8" s="258" t="s">
        <v>147</v>
      </c>
      <c r="C8" s="288"/>
      <c r="D8" s="289"/>
      <c r="E8" s="288"/>
      <c r="F8" s="289"/>
      <c r="G8" s="288"/>
      <c r="H8" s="289"/>
      <c r="I8" s="288"/>
      <c r="J8" s="289"/>
      <c r="K8" s="288"/>
      <c r="L8" s="290"/>
      <c r="M8" s="288"/>
      <c r="N8" s="290"/>
      <c r="O8" s="288"/>
      <c r="P8" s="290"/>
    </row>
    <row r="9" spans="1:16" ht="20.25" customHeight="1">
      <c r="A9" s="256" t="s">
        <v>210</v>
      </c>
      <c r="B9" s="258" t="s">
        <v>211</v>
      </c>
      <c r="C9" s="291">
        <v>0.25</v>
      </c>
      <c r="D9" s="286">
        <v>0.17</v>
      </c>
      <c r="E9" s="291"/>
      <c r="F9" s="286"/>
      <c r="G9" s="291"/>
      <c r="H9" s="286"/>
      <c r="I9" s="291"/>
      <c r="J9" s="286"/>
      <c r="K9" s="291"/>
      <c r="L9" s="287"/>
      <c r="M9" s="291"/>
      <c r="N9" s="287"/>
      <c r="O9" s="291"/>
      <c r="P9" s="287"/>
    </row>
    <row r="10" spans="1:16" ht="20.25" customHeight="1" thickBot="1">
      <c r="A10" s="256" t="s">
        <v>148</v>
      </c>
      <c r="B10" s="259" t="s">
        <v>149</v>
      </c>
      <c r="C10" s="291">
        <v>5.75</v>
      </c>
      <c r="D10" s="286">
        <v>12.21</v>
      </c>
      <c r="E10" s="291"/>
      <c r="F10" s="286"/>
      <c r="G10" s="291"/>
      <c r="H10" s="286"/>
      <c r="I10" s="291"/>
      <c r="J10" s="286"/>
      <c r="K10" s="291"/>
      <c r="L10" s="287"/>
      <c r="M10" s="291"/>
      <c r="N10" s="287"/>
      <c r="O10" s="291"/>
      <c r="P10" s="287"/>
    </row>
    <row r="11" spans="1:16" ht="33" customHeight="1" thickBot="1" thickTop="1">
      <c r="A11" s="17" t="s">
        <v>69</v>
      </c>
      <c r="B11" s="16"/>
      <c r="C11" s="296">
        <f aca="true" t="shared" si="0" ref="C11:L11">SUM(C6:C10)</f>
        <v>7.1899999999999995</v>
      </c>
      <c r="D11" s="297">
        <f t="shared" si="0"/>
        <v>13.47</v>
      </c>
      <c r="E11" s="296">
        <f t="shared" si="0"/>
        <v>0</v>
      </c>
      <c r="F11" s="297">
        <f t="shared" si="0"/>
        <v>0</v>
      </c>
      <c r="G11" s="296">
        <f t="shared" si="0"/>
        <v>0</v>
      </c>
      <c r="H11" s="297">
        <f t="shared" si="0"/>
        <v>0</v>
      </c>
      <c r="I11" s="296">
        <f t="shared" si="0"/>
        <v>0</v>
      </c>
      <c r="J11" s="297">
        <f t="shared" si="0"/>
        <v>0</v>
      </c>
      <c r="K11" s="296">
        <f t="shared" si="0"/>
        <v>0</v>
      </c>
      <c r="L11" s="298">
        <f t="shared" si="0"/>
        <v>0</v>
      </c>
      <c r="M11" s="296">
        <f>SUM(M6:M10)</f>
        <v>0</v>
      </c>
      <c r="N11" s="298">
        <f>SUM(N6:N10)</f>
        <v>0</v>
      </c>
      <c r="O11" s="296">
        <f>SUM(O6:O10)</f>
        <v>0</v>
      </c>
      <c r="P11" s="298">
        <f>SUM(P6:P10)</f>
        <v>0</v>
      </c>
    </row>
    <row r="12" spans="1:12" ht="8.25" customHeight="1">
      <c r="A12" s="8"/>
      <c r="B12" s="9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ht="12.75">
      <c r="A13" s="48" t="s">
        <v>87</v>
      </c>
    </row>
    <row r="14" ht="12.75">
      <c r="A14" s="48" t="s">
        <v>88</v>
      </c>
    </row>
  </sheetData>
  <sheetProtection password="EA98" sheet="1" objects="1" scenarios="1" formatColumns="0" selectLockedCells="1"/>
  <mergeCells count="2">
    <mergeCell ref="G2:L2"/>
    <mergeCell ref="A1:J1"/>
  </mergeCells>
  <dataValidations count="1">
    <dataValidation type="decimal" allowBlank="1" showInputMessage="1" showErrorMessage="1" promptTitle="ATTENZIONE!" prompt="Inserire solo decimali con due cifre dopo la virgola" sqref="C6:P1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4"/>
  <dimension ref="A1:T31"/>
  <sheetViews>
    <sheetView zoomScalePageLayoutView="0" workbookViewId="0" topLeftCell="A1">
      <selection activeCell="D10" sqref="D10"/>
    </sheetView>
  </sheetViews>
  <sheetFormatPr defaultColWidth="9.33203125" defaultRowHeight="10.5"/>
  <cols>
    <col min="1" max="1" width="6.16015625" style="373" bestFit="1" customWidth="1"/>
    <col min="2" max="2" width="13" style="369" customWidth="1"/>
    <col min="3" max="3" width="29.83203125" style="369" customWidth="1"/>
    <col min="4" max="19" width="7.83203125" style="369" customWidth="1"/>
    <col min="20" max="20" width="0" style="369" hidden="1" customWidth="1"/>
    <col min="21" max="21" width="8" style="369" customWidth="1"/>
    <col min="22" max="22" width="10.5" style="369" customWidth="1"/>
    <col min="23" max="16384" width="9.33203125" style="369" customWidth="1"/>
  </cols>
  <sheetData>
    <row r="1" spans="1:19" ht="23.25" customHeight="1">
      <c r="A1" s="373" t="str">
        <f>SI_1!A2</f>
        <v>RALN</v>
      </c>
      <c r="B1" s="838" t="str">
        <f>'t1'!A1</f>
        <v>COMPARTO REGIONI ED AUTONOMIE LOCALI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</row>
    <row r="2" spans="4:17" ht="10.5"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4:18" ht="23.25" customHeight="1">
      <c r="D3" s="371"/>
      <c r="E3" s="371"/>
      <c r="F3" s="371"/>
      <c r="G3" s="371"/>
      <c r="H3" s="371"/>
      <c r="I3" s="371"/>
      <c r="J3" s="399"/>
      <c r="K3" s="399"/>
      <c r="M3" s="372"/>
      <c r="N3" s="372"/>
      <c r="O3" s="372"/>
      <c r="P3" s="372"/>
      <c r="Q3" s="372"/>
      <c r="R3" s="372"/>
    </row>
    <row r="4" ht="12">
      <c r="D4" s="374"/>
    </row>
    <row r="5" ht="11.25" thickBot="1"/>
    <row r="6" spans="2:19" ht="15" customHeight="1" thickTop="1">
      <c r="B6" s="839" t="s">
        <v>258</v>
      </c>
      <c r="C6" s="840"/>
      <c r="D6" s="841" t="s">
        <v>259</v>
      </c>
      <c r="E6" s="842"/>
      <c r="F6" s="842"/>
      <c r="G6" s="842"/>
      <c r="H6" s="842"/>
      <c r="I6" s="842"/>
      <c r="J6" s="842"/>
      <c r="K6" s="843"/>
      <c r="L6" s="841" t="s">
        <v>260</v>
      </c>
      <c r="M6" s="842"/>
      <c r="N6" s="842"/>
      <c r="O6" s="842"/>
      <c r="P6" s="842"/>
      <c r="Q6" s="842"/>
      <c r="R6" s="842"/>
      <c r="S6" s="843"/>
    </row>
    <row r="7" spans="2:19" ht="13.5" customHeight="1">
      <c r="B7" s="839"/>
      <c r="C7" s="840"/>
      <c r="D7" s="844"/>
      <c r="E7" s="839"/>
      <c r="F7" s="839"/>
      <c r="G7" s="839"/>
      <c r="H7" s="839"/>
      <c r="I7" s="839"/>
      <c r="J7" s="839"/>
      <c r="K7" s="845"/>
      <c r="L7" s="844"/>
      <c r="M7" s="839"/>
      <c r="N7" s="839"/>
      <c r="O7" s="839"/>
      <c r="P7" s="839"/>
      <c r="Q7" s="839"/>
      <c r="R7" s="839"/>
      <c r="S7" s="845"/>
    </row>
    <row r="8" spans="2:19" ht="60" customHeight="1">
      <c r="B8" s="839" t="s">
        <v>360</v>
      </c>
      <c r="C8" s="840"/>
      <c r="D8" s="836" t="s">
        <v>261</v>
      </c>
      <c r="E8" s="837"/>
      <c r="F8" s="837" t="s">
        <v>262</v>
      </c>
      <c r="G8" s="837"/>
      <c r="H8" s="837" t="s">
        <v>263</v>
      </c>
      <c r="I8" s="837"/>
      <c r="J8" s="837" t="s">
        <v>264</v>
      </c>
      <c r="K8" s="846"/>
      <c r="L8" s="848" t="s">
        <v>261</v>
      </c>
      <c r="M8" s="837"/>
      <c r="N8" s="837" t="s">
        <v>262</v>
      </c>
      <c r="O8" s="837"/>
      <c r="P8" s="837" t="s">
        <v>263</v>
      </c>
      <c r="Q8" s="837"/>
      <c r="R8" s="837" t="s">
        <v>264</v>
      </c>
      <c r="S8" s="846"/>
    </row>
    <row r="9" spans="2:19" ht="12">
      <c r="B9" s="837" t="s">
        <v>265</v>
      </c>
      <c r="C9" s="847"/>
      <c r="D9" s="381" t="s">
        <v>71</v>
      </c>
      <c r="E9" s="380" t="s">
        <v>72</v>
      </c>
      <c r="F9" s="379" t="s">
        <v>71</v>
      </c>
      <c r="G9" s="380" t="s">
        <v>72</v>
      </c>
      <c r="H9" s="379" t="s">
        <v>71</v>
      </c>
      <c r="I9" s="380" t="s">
        <v>72</v>
      </c>
      <c r="J9" s="379" t="s">
        <v>71</v>
      </c>
      <c r="K9" s="384" t="s">
        <v>72</v>
      </c>
      <c r="L9" s="381" t="s">
        <v>71</v>
      </c>
      <c r="M9" s="380" t="s">
        <v>72</v>
      </c>
      <c r="N9" s="379" t="s">
        <v>71</v>
      </c>
      <c r="O9" s="380" t="s">
        <v>72</v>
      </c>
      <c r="P9" s="379" t="s">
        <v>71</v>
      </c>
      <c r="Q9" s="380" t="s">
        <v>72</v>
      </c>
      <c r="R9" s="379" t="s">
        <v>71</v>
      </c>
      <c r="S9" s="382" t="s">
        <v>72</v>
      </c>
    </row>
    <row r="10" spans="1:19" ht="30.75" customHeight="1">
      <c r="A10" s="373" t="s">
        <v>266</v>
      </c>
      <c r="B10" s="837" t="s">
        <v>267</v>
      </c>
      <c r="C10" s="847"/>
      <c r="D10" s="630"/>
      <c r="E10" s="631"/>
      <c r="F10" s="631"/>
      <c r="G10" s="631"/>
      <c r="H10" s="632"/>
      <c r="I10" s="632"/>
      <c r="J10" s="632"/>
      <c r="K10" s="633"/>
      <c r="L10" s="634"/>
      <c r="M10" s="632"/>
      <c r="N10" s="632"/>
      <c r="O10" s="632"/>
      <c r="P10" s="632"/>
      <c r="Q10" s="632"/>
      <c r="R10" s="632"/>
      <c r="S10" s="635"/>
    </row>
    <row r="11" spans="2:19" ht="7.5" customHeight="1">
      <c r="B11" s="849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</row>
    <row r="12" spans="1:19" ht="15" customHeight="1">
      <c r="A12" s="373" t="str">
        <f>'t2'!B6</f>
        <v>CD</v>
      </c>
      <c r="B12" s="839" t="s">
        <v>268</v>
      </c>
      <c r="C12" s="383" t="str">
        <f>'t2'!A6</f>
        <v>Categoria D</v>
      </c>
      <c r="D12" s="636"/>
      <c r="E12" s="632"/>
      <c r="F12" s="632"/>
      <c r="G12" s="632"/>
      <c r="H12" s="632"/>
      <c r="I12" s="632"/>
      <c r="J12" s="632"/>
      <c r="K12" s="633"/>
      <c r="L12" s="634"/>
      <c r="M12" s="632"/>
      <c r="N12" s="632"/>
      <c r="O12" s="632"/>
      <c r="P12" s="632"/>
      <c r="Q12" s="632"/>
      <c r="R12" s="632"/>
      <c r="S12" s="635"/>
    </row>
    <row r="13" spans="1:19" ht="12">
      <c r="A13" s="373" t="str">
        <f>'t2'!B7</f>
        <v>CC</v>
      </c>
      <c r="B13" s="839"/>
      <c r="C13" s="383" t="str">
        <f>'t2'!A7</f>
        <v>Categoria C</v>
      </c>
      <c r="D13" s="636"/>
      <c r="E13" s="632"/>
      <c r="F13" s="632"/>
      <c r="G13" s="632"/>
      <c r="H13" s="632"/>
      <c r="I13" s="632"/>
      <c r="J13" s="632"/>
      <c r="K13" s="633"/>
      <c r="L13" s="634"/>
      <c r="M13" s="632"/>
      <c r="N13" s="632"/>
      <c r="O13" s="632"/>
      <c r="P13" s="632"/>
      <c r="Q13" s="632"/>
      <c r="R13" s="632"/>
      <c r="S13" s="635"/>
    </row>
    <row r="14" spans="1:19" ht="12">
      <c r="A14" s="373" t="str">
        <f>'t2'!B8</f>
        <v>CB</v>
      </c>
      <c r="B14" s="839"/>
      <c r="C14" s="383" t="str">
        <f>'t2'!A8</f>
        <v>Categoria B</v>
      </c>
      <c r="D14" s="636"/>
      <c r="E14" s="632"/>
      <c r="F14" s="632"/>
      <c r="G14" s="632"/>
      <c r="H14" s="632"/>
      <c r="I14" s="632"/>
      <c r="J14" s="632"/>
      <c r="K14" s="633"/>
      <c r="L14" s="634"/>
      <c r="M14" s="632"/>
      <c r="N14" s="632"/>
      <c r="O14" s="632"/>
      <c r="P14" s="632"/>
      <c r="Q14" s="632"/>
      <c r="R14" s="632"/>
      <c r="S14" s="635"/>
    </row>
    <row r="15" spans="1:19" ht="12">
      <c r="A15" s="373" t="str">
        <f>'t2'!B9</f>
        <v>CA</v>
      </c>
      <c r="B15" s="839"/>
      <c r="C15" s="383" t="str">
        <f>'t2'!A9</f>
        <v>Categoria A</v>
      </c>
      <c r="D15" s="636"/>
      <c r="E15" s="632"/>
      <c r="F15" s="632"/>
      <c r="G15" s="632"/>
      <c r="H15" s="632"/>
      <c r="I15" s="632"/>
      <c r="J15" s="632"/>
      <c r="K15" s="633"/>
      <c r="L15" s="634"/>
      <c r="M15" s="632"/>
      <c r="N15" s="632"/>
      <c r="O15" s="632"/>
      <c r="P15" s="632"/>
      <c r="Q15" s="632"/>
      <c r="R15" s="632"/>
      <c r="S15" s="635"/>
    </row>
    <row r="16" spans="1:19" ht="12.75" thickBot="1">
      <c r="A16" s="373" t="str">
        <f>'t2'!B10</f>
        <v>PC</v>
      </c>
      <c r="B16" s="839"/>
      <c r="C16" s="386" t="str">
        <f>'t2'!A10</f>
        <v>Personale contrattista</v>
      </c>
      <c r="D16" s="637"/>
      <c r="E16" s="638"/>
      <c r="F16" s="638"/>
      <c r="G16" s="638"/>
      <c r="H16" s="638"/>
      <c r="I16" s="638"/>
      <c r="J16" s="638"/>
      <c r="K16" s="639"/>
      <c r="L16" s="640"/>
      <c r="M16" s="638"/>
      <c r="N16" s="638"/>
      <c r="O16" s="638"/>
      <c r="P16" s="638"/>
      <c r="Q16" s="638"/>
      <c r="R16" s="638"/>
      <c r="S16" s="641"/>
    </row>
    <row r="17" spans="1:20" s="377" customFormat="1" ht="13.5">
      <c r="A17" s="375"/>
      <c r="B17" s="839"/>
      <c r="C17" s="385" t="s">
        <v>269</v>
      </c>
      <c r="D17" s="642">
        <f aca="true" t="shared" si="0" ref="D17:S17">SUM(D12:D16)</f>
        <v>0</v>
      </c>
      <c r="E17" s="643">
        <f t="shared" si="0"/>
        <v>0</v>
      </c>
      <c r="F17" s="643">
        <f t="shared" si="0"/>
        <v>0</v>
      </c>
      <c r="G17" s="643">
        <f t="shared" si="0"/>
        <v>0</v>
      </c>
      <c r="H17" s="643">
        <f t="shared" si="0"/>
        <v>0</v>
      </c>
      <c r="I17" s="643">
        <f t="shared" si="0"/>
        <v>0</v>
      </c>
      <c r="J17" s="643">
        <f t="shared" si="0"/>
        <v>0</v>
      </c>
      <c r="K17" s="644">
        <f t="shared" si="0"/>
        <v>0</v>
      </c>
      <c r="L17" s="642">
        <f t="shared" si="0"/>
        <v>0</v>
      </c>
      <c r="M17" s="643">
        <f t="shared" si="0"/>
        <v>0</v>
      </c>
      <c r="N17" s="643">
        <f t="shared" si="0"/>
        <v>0</v>
      </c>
      <c r="O17" s="643">
        <f t="shared" si="0"/>
        <v>0</v>
      </c>
      <c r="P17" s="643">
        <f t="shared" si="0"/>
        <v>0</v>
      </c>
      <c r="Q17" s="643">
        <f t="shared" si="0"/>
        <v>0</v>
      </c>
      <c r="R17" s="643">
        <f t="shared" si="0"/>
        <v>0</v>
      </c>
      <c r="S17" s="645">
        <f t="shared" si="0"/>
        <v>0</v>
      </c>
      <c r="T17" s="376">
        <f>SUM(D17:S17,D10:S10)</f>
        <v>0</v>
      </c>
    </row>
    <row r="25" ht="16.5" customHeight="1"/>
    <row r="26" spans="6:7" ht="12.75">
      <c r="F26" s="378"/>
      <c r="G26" s="378"/>
    </row>
    <row r="27" spans="6:7" ht="12.75">
      <c r="F27" s="378"/>
      <c r="G27" s="378"/>
    </row>
    <row r="29" spans="6:7" ht="12.75">
      <c r="F29" s="378"/>
      <c r="G29" s="378"/>
    </row>
    <row r="31" spans="6:7" ht="12.75">
      <c r="F31" s="378"/>
      <c r="G31" s="378"/>
    </row>
  </sheetData>
  <sheetProtection password="EA98" sheet="1" objects="1" scenarios="1" formatColumns="0" selectLockedCells="1"/>
  <mergeCells count="17">
    <mergeCell ref="B12:B17"/>
    <mergeCell ref="P8:Q8"/>
    <mergeCell ref="R8:S8"/>
    <mergeCell ref="B9:C9"/>
    <mergeCell ref="B10:C10"/>
    <mergeCell ref="J8:K8"/>
    <mergeCell ref="L8:M8"/>
    <mergeCell ref="N8:O8"/>
    <mergeCell ref="B11:S11"/>
    <mergeCell ref="B8:C8"/>
    <mergeCell ref="D8:E8"/>
    <mergeCell ref="F8:G8"/>
    <mergeCell ref="H8:I8"/>
    <mergeCell ref="B1:S1"/>
    <mergeCell ref="B6:C7"/>
    <mergeCell ref="D6:K7"/>
    <mergeCell ref="L6:S7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rintOptions/>
  <pageMargins left="0.39" right="0.4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Graziana Tropea</cp:lastModifiedBy>
  <cp:lastPrinted>2009-02-06T15:13:46Z</cp:lastPrinted>
  <dcterms:created xsi:type="dcterms:W3CDTF">1998-10-29T14:18:41Z</dcterms:created>
  <dcterms:modified xsi:type="dcterms:W3CDTF">2009-10-05T10:42:37Z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